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746"/>
  </bookViews>
  <sheets>
    <sheet name="ΠΡΟΥΠΟΛΟΓΙΣΜΟΣ" sheetId="1" r:id="rId1"/>
  </sheets>
  <definedNames>
    <definedName name="_xlnm.Print_Area" localSheetId="0">ΠΡΟΥΠΟΛΟΓΙΣΜΟΣ!$A$1:$J$113</definedName>
    <definedName name="_xlnm.Print_Titles" localSheetId="0">ΠΡΟΥΠΟΛΟΓΙΣΜΟΣ!$12:$15</definedName>
  </definedNames>
  <calcPr calcId="124519"/>
</workbook>
</file>

<file path=xl/calcChain.xml><?xml version="1.0" encoding="utf-8"?>
<calcChain xmlns="http://schemas.openxmlformats.org/spreadsheetml/2006/main">
  <c r="N41" i="1"/>
  <c r="N40"/>
  <c r="J92" l="1"/>
  <c r="G44" l="1"/>
  <c r="G32"/>
  <c r="A56"/>
  <c r="A57" s="1"/>
  <c r="I79"/>
  <c r="I78"/>
  <c r="I63"/>
  <c r="I62"/>
  <c r="I61"/>
  <c r="I23" l="1"/>
  <c r="I77"/>
  <c r="I57" l="1"/>
  <c r="I33" l="1"/>
  <c r="I35"/>
  <c r="I75"/>
  <c r="I76"/>
  <c r="A76"/>
  <c r="A77" s="1"/>
  <c r="A78" s="1"/>
  <c r="A79" s="1"/>
  <c r="A70"/>
  <c r="A71" s="1"/>
  <c r="A72" s="1"/>
  <c r="A73" s="1"/>
  <c r="A74" s="1"/>
  <c r="A59"/>
  <c r="A60" s="1"/>
  <c r="A61" s="1"/>
  <c r="A62" s="1"/>
  <c r="A63" s="1"/>
  <c r="A64" s="1"/>
  <c r="A48"/>
  <c r="A49" s="1"/>
  <c r="A50" s="1"/>
  <c r="A51" s="1"/>
  <c r="A36"/>
  <c r="A37" s="1"/>
  <c r="A38" s="1"/>
  <c r="A39" s="1"/>
  <c r="A40" s="1"/>
  <c r="A41" s="1"/>
  <c r="A42" s="1"/>
  <c r="A43" s="1"/>
  <c r="A44" s="1"/>
  <c r="A45" s="1"/>
  <c r="A46" s="1"/>
  <c r="A27"/>
  <c r="A28" s="1"/>
  <c r="A29" s="1"/>
  <c r="A30" s="1"/>
  <c r="A31" s="1"/>
  <c r="A32" s="1"/>
  <c r="A33" s="1"/>
  <c r="A34" s="1"/>
  <c r="I73"/>
  <c r="I42"/>
  <c r="I34"/>
  <c r="I29"/>
  <c r="I37" l="1"/>
  <c r="I51" l="1"/>
  <c r="I48"/>
  <c r="I74"/>
  <c r="H18"/>
  <c r="I70"/>
  <c r="I72"/>
  <c r="I71"/>
  <c r="I39"/>
  <c r="I31"/>
  <c r="I17"/>
  <c r="H25"/>
  <c r="I56"/>
  <c r="I55"/>
  <c r="H19"/>
  <c r="I38"/>
  <c r="I47"/>
  <c r="I49"/>
  <c r="I58"/>
  <c r="J65" s="1"/>
  <c r="I59"/>
  <c r="I60"/>
  <c r="I64"/>
  <c r="I50"/>
  <c r="I21"/>
  <c r="I22"/>
  <c r="I28"/>
  <c r="I36"/>
  <c r="I41"/>
  <c r="I46" l="1"/>
  <c r="G43"/>
  <c r="I43" s="1"/>
  <c r="I40"/>
  <c r="I32"/>
  <c r="I20"/>
  <c r="I19"/>
  <c r="I18"/>
  <c r="I69"/>
  <c r="J80" s="1"/>
  <c r="G27"/>
  <c r="I27" s="1"/>
  <c r="I30"/>
  <c r="I24"/>
  <c r="I45"/>
  <c r="I25"/>
  <c r="J52" l="1"/>
  <c r="I44"/>
  <c r="I26"/>
  <c r="J82" l="1"/>
  <c r="J83" s="1"/>
  <c r="J84" s="1"/>
  <c r="J85" s="1"/>
  <c r="J86" s="1"/>
  <c r="J90" s="1"/>
  <c r="J91" l="1"/>
  <c r="I9" l="1"/>
</calcChain>
</file>

<file path=xl/sharedStrings.xml><?xml version="1.0" encoding="utf-8"?>
<sst xmlns="http://schemas.openxmlformats.org/spreadsheetml/2006/main" count="321" uniqueCount="264">
  <si>
    <t>ΕΛΛΗΝΙΚΗ ΔΗΜΟΚΡΑΤΙΑ</t>
  </si>
  <si>
    <t>ΕΡΓΟ:</t>
  </si>
  <si>
    <t>ΠΡΟΫΠΟΛΟΓΙΣΜΟΣ:</t>
  </si>
  <si>
    <t>ΠΡΟΫΠΟΛΟΓΙΣΜΟΣ ΜΕΛΕΤΗΣ</t>
  </si>
  <si>
    <t>Α/Α</t>
  </si>
  <si>
    <t>ΠΕΡΙΓΡΑΦΗ</t>
  </si>
  <si>
    <t>Μονάδα μετρ.</t>
  </si>
  <si>
    <t>Α.Τ.</t>
  </si>
  <si>
    <t>Άρθρο</t>
  </si>
  <si>
    <t>Κωδικός αναθεώρησ.</t>
  </si>
  <si>
    <t>Ποσότητα</t>
  </si>
  <si>
    <t>Μερική δαπάνη</t>
  </si>
  <si>
    <t>Ολική δαπάνη</t>
  </si>
  <si>
    <t>ΟΙΚ 3214</t>
  </si>
  <si>
    <t>τεμ.</t>
  </si>
  <si>
    <t>m</t>
  </si>
  <si>
    <t>ΣΥΝΟΛΟ</t>
  </si>
  <si>
    <t xml:space="preserve">m </t>
  </si>
  <si>
    <t>τεμ</t>
  </si>
  <si>
    <t>Εκσκαφή θεμελίων τεχνικών έργων και τάφρων πλάτους έως 5,00 μ. μετά της μεταφοράς των προϊόντων εκσκαφής σε απόσταση έως 10 χλμ.</t>
  </si>
  <si>
    <t>ΟΔΟ 2151</t>
  </si>
  <si>
    <t>kg</t>
  </si>
  <si>
    <t>Σκυροδέματα μικρών έργων. Για κατασκευές από σκυρόδεμα κατηγορίας C16/20.</t>
  </si>
  <si>
    <t>ΟΙΚ 3873</t>
  </si>
  <si>
    <t>ΠΤΕ ΝΕΤ ΟΙΚ 32.05.04</t>
  </si>
  <si>
    <t>ΠΤΕ ΝΕΤ ΟΙΚ 38.20.02</t>
  </si>
  <si>
    <t>Περιλαμβάνονται ΜΤΦ=1,40</t>
  </si>
  <si>
    <t xml:space="preserve">Τιμή μονάδας (€) </t>
  </si>
  <si>
    <t>ΟΙΚ 5104</t>
  </si>
  <si>
    <r>
      <t>m</t>
    </r>
    <r>
      <rPr>
        <vertAlign val="superscript"/>
        <sz val="10"/>
        <rFont val="Tahoma"/>
        <family val="2"/>
        <charset val="161"/>
      </rPr>
      <t>3</t>
    </r>
  </si>
  <si>
    <r>
      <t>m</t>
    </r>
    <r>
      <rPr>
        <vertAlign val="superscript"/>
        <sz val="10"/>
        <rFont val="Tahoma"/>
        <family val="2"/>
        <charset val="161"/>
      </rPr>
      <t>2</t>
    </r>
  </si>
  <si>
    <t xml:space="preserve">Καμπύλοι ξυλότυποι απλής καμπυλότητας </t>
  </si>
  <si>
    <t>ΠΤΕ ΝΕΤ ΟΙΚ 38.04</t>
  </si>
  <si>
    <t>ΟΙΚ 3821</t>
  </si>
  <si>
    <t xml:space="preserve">Τεμ. </t>
  </si>
  <si>
    <t xml:space="preserve">ΓΕΝΙΚΟ ΣΥΝΟΛΟ ΟΜΑΔΩΝ </t>
  </si>
  <si>
    <t>Γ.Ε. &amp; Ο.Ε. 18%</t>
  </si>
  <si>
    <t>ΣΥΝΟΛΙΚΟ ΑΘΡΟΙΣΜΑ</t>
  </si>
  <si>
    <t xml:space="preserve">ΑΝΑΘΕΩΡΗΣΗ </t>
  </si>
  <si>
    <t xml:space="preserve">ΑΠΟΛΟΓΙΣΤΙΚΑ </t>
  </si>
  <si>
    <t>ΑΘΡΟΙΣΜΑ</t>
  </si>
  <si>
    <t>ΣΥΝΟΛΙΚΟ ΚΟΣΤΟΣ ΕΡΓΟΥ</t>
  </si>
  <si>
    <t>1. ΚΑΤΗΓΟΡΙΑ ΟΙΚΟΔΟΜΙΚΩΝ ΕΡΓΑΣΙΩΝ</t>
  </si>
  <si>
    <t>2. ΚΑΤΗΓΟΡΙΑ Η/Μ ΕΡΓΑΣΙΩΝ</t>
  </si>
  <si>
    <t>ΣΥΝΟΛΟ ΚΑΤΗΓΟΡΙΑΣ Η/Μ ΕΡΓΑΣΙΩΝ</t>
  </si>
  <si>
    <t>ΣΥΝΟΛΟ ΚΑΤΗΓΟΡΙΑΣ ΟΙΚΟΔΟΜΙΚΩΝ ΕΡΓΑΣΙΩΝ</t>
  </si>
  <si>
    <t>ΠΤΕ ΝΕΤ ΟΙΚ 22.20.01</t>
  </si>
  <si>
    <t>Χαλύβδινοι οπλισμοί σκυροδέματος. Δομικά πλέγματα B500C (S500s).</t>
  </si>
  <si>
    <t>Χαλύβδινοι οπλισμοί σκυροδέματος. Κατηγορίας B500C  (S500s).</t>
  </si>
  <si>
    <t>ΠΤΕ ΝΕΤ ΟΙΚ 38.20.03</t>
  </si>
  <si>
    <t>Ξυλότυποι χυτών μικροκατασκευών.</t>
  </si>
  <si>
    <t>ΠΤΕ ΝΕΤ ΟΙΚ 38.02</t>
  </si>
  <si>
    <t>ΟΙΚ 3811</t>
  </si>
  <si>
    <t>Γεωύφασμα στραγγιστηρίων</t>
  </si>
  <si>
    <t>ΟΙΚ 7914</t>
  </si>
  <si>
    <t>ΟΔΟ-3121Β</t>
  </si>
  <si>
    <t>ΟΔΟ 3121.Β</t>
  </si>
  <si>
    <t>ΟΔΟ 1530</t>
  </si>
  <si>
    <t>ΠΤΕ ΝΕΤ Ν. ΟΔΟ Α-20</t>
  </si>
  <si>
    <t>Εμποτισμένος ξύλινος κάδος</t>
  </si>
  <si>
    <t>ΠΤΕ ΝΕΤ N. ΠΡΣ Β11.3.01</t>
  </si>
  <si>
    <t>ΟΙΚ 6104</t>
  </si>
  <si>
    <t>3. ΚΑΤΗΓΟΡΙΑ ΕΡΓΑΣΙΩΝ ΠΡΑΣΙΝΟΥ</t>
  </si>
  <si>
    <t>Προμήθεια φυτικής γης</t>
  </si>
  <si>
    <t>ΠΡΣ-1620</t>
  </si>
  <si>
    <t>Δένδρα κατηγορίας Δ4</t>
  </si>
  <si>
    <t>ΠΡΣ 5210</t>
  </si>
  <si>
    <t>ΠΡΣ 5120</t>
  </si>
  <si>
    <t>Προμήθεια τύρφης</t>
  </si>
  <si>
    <t>ΠΡΣ-5340</t>
  </si>
  <si>
    <t>ΠΡΣ- 5240</t>
  </si>
  <si>
    <t>Σωλήνες πολυαιθυλενίου (ΡΕ) ονομαστικής πίεσης 6 atm, ονομαστικής διαμέτρου Φ25</t>
  </si>
  <si>
    <t>ΗΛΜ 8</t>
  </si>
  <si>
    <t>ΣΥΝΟΛΟ ΚΑΤΗΓΟΡΙΑΣ ΕΡΓΑΣΙΩΝ ΠΡΑΣΙΝΟΥ</t>
  </si>
  <si>
    <t>ΠΤΕ ΝΕΤ ΠΡΣ Δ8</t>
  </si>
  <si>
    <t>ΠΤΕ ΝΕΤ ΠΡΣ Δ1.4</t>
  </si>
  <si>
    <t>ΠΤΕ ΝΕΤ ΠΡΣ Ε1.2</t>
  </si>
  <si>
    <t>ΠΤΕ ΝΕΤ ΠΡΣ Δ10</t>
  </si>
  <si>
    <t>ΠΤΕ ΝΕΤ ΠΡΣ Η1.1.3</t>
  </si>
  <si>
    <t>Άνοιγμα λάκκων σε εδάφη γαιώδη - ημιβραχώδη με εργαλεία χειρός διαστάσεων 0,50x0,50x0,50m</t>
  </si>
  <si>
    <t>Υποστήλωση δέδρων. Για μήκος πασσάλου μέχρι 2,5m</t>
  </si>
  <si>
    <t>ΑΠΡΟΒΛΕΠΤΑ 15%</t>
  </si>
  <si>
    <t>ΠΤΕ ΝΕΤ ΟΔΟ Α-2.1</t>
  </si>
  <si>
    <t>ΟΔΟ 1123.Α</t>
  </si>
  <si>
    <t>ΜΤΦ 7,03</t>
  </si>
  <si>
    <t>ΠΤΕ ΝΕΤ ΟΔΟ Δ-1</t>
  </si>
  <si>
    <t>ΟΙΚ 2269.Α</t>
  </si>
  <si>
    <t xml:space="preserve">Αποξήλωση ασφαλτοταπήτων και στρώσεων οδοστρωσίας σταθεροποιημένων με τσιμέντο εντός του ορίου των γενικών εκσκαφών </t>
  </si>
  <si>
    <t>ΗΛΜ8</t>
  </si>
  <si>
    <t>ΗΛΜ 47</t>
  </si>
  <si>
    <t xml:space="preserve">Καλώδιο τύπου NYY πενταπολικό διατομής 5Χ25 mm2, ορατό η εντοιχισμένο 
 </t>
  </si>
  <si>
    <t xml:space="preserve">Εκσκαφή θεμελίων τεχνικών έργων και τάφρων πλάτους έως 5,00 μ. </t>
  </si>
  <si>
    <t>ΠΤΕ ΝΕΤ ΟΙΚ 32.25.03</t>
  </si>
  <si>
    <t>Φέροντα στοιχεία από σιδηροδοκούς ή κοιλοδοκούς ύψους ή πλευράς έως 160 mm</t>
  </si>
  <si>
    <t>ΠΤΕ ΝΕΤ ΟΙΚ 61.05</t>
  </si>
  <si>
    <t>Εφαρμογή αντισκωριακού υποστρώματος ενός συστατικού βάσεως νερού η διαλύτου αλκυδικής, ακρυλικής ή τροποποιημένης αλκυδικής ή ακρυλικής ρητίνης</t>
  </si>
  <si>
    <t>ΠΤΕ ΝΕΤ ΟΔΟ Β-64.1</t>
  </si>
  <si>
    <t>ΠΤΕ ΝΕΤ Ν. ΟΙΚ 77.20.01</t>
  </si>
  <si>
    <t>ΟΙΚ 7744</t>
  </si>
  <si>
    <t>Μυκητοκτόνες επαλείψεις ξυλίνων επιφανειών</t>
  </si>
  <si>
    <t>ΠΤΕ ΝΕΤ Ν. ΟΙΚ 77.96</t>
  </si>
  <si>
    <t>Διπλό λάδωμα και στίλβωση ξύλινων επιφανειών</t>
  </si>
  <si>
    <t>ΠΤΕ ΝΕΤ Ν. ΟΙΚ 77.27.02</t>
  </si>
  <si>
    <t>ΟΙΚ 7749</t>
  </si>
  <si>
    <t>Ελαιοχρωματισμοί κοινοί σιδηρών επιφανειώνμε χρώματα αλκυδικών ή ακρυλικών ρητινών, βάσεως νερού η διαλύτου</t>
  </si>
  <si>
    <t>ΟΙΚ 7755</t>
  </si>
  <si>
    <t>ΠΤΕ ΝΕΤ Ν. ΟΙΚ 77.55</t>
  </si>
  <si>
    <t>Αγωγός από σωλήνα PVC 10 atm, διαμέτρου Φ 75</t>
  </si>
  <si>
    <t>Περιλαμβάνονται ΜΤΦ=10,17</t>
  </si>
  <si>
    <t xml:space="preserve">τεμ. </t>
  </si>
  <si>
    <t>Επιστρώσεις δαπέδων με πλακίδια GROUP 4, διαστάσεων 20x20 cm</t>
  </si>
  <si>
    <t>Επενδύσεις τοίχων με πλακίδια GROUP 1, διαστάσεων 20x20 cm</t>
  </si>
  <si>
    <t>ΟΙΚ 7326.1</t>
  </si>
  <si>
    <t>ΠΤΕ ΝΕΤ ΟΙΚ 22.21.01</t>
  </si>
  <si>
    <t>ΟΙΚ-2238</t>
  </si>
  <si>
    <t>Καθαίρεση πλακοστρώσεων δαπέδων παντός τύπου και οιουδήποτε πάχους, Χωρίς να καταβάλλεται προσοχή για την εξαγωγή ακεραίων πλακών</t>
  </si>
  <si>
    <t>ΟΙΚ-2236</t>
  </si>
  <si>
    <t>Έλεγχος υδραυλικής εγκατάστασης και αποκατάστασης μικροβλαβών όπως π.χ. διαρροές, καθαρισμοί, αποφράξεις κ.α..</t>
  </si>
  <si>
    <t xml:space="preserve">Πυροσβεστήρας κόνεως τύπου Ρα, φορητός γομώσεως 6  kg </t>
  </si>
  <si>
    <t xml:space="preserve">ΗΛΜ 19 </t>
  </si>
  <si>
    <t xml:space="preserve">ΑΤΗΕ 8201.1.2 </t>
  </si>
  <si>
    <t>Αναμικτήρας (μπατταρία) θερμού - ψυχρού ύδατος, νιπτήρα επίτοιχος Φ 1/2 ins</t>
  </si>
  <si>
    <t xml:space="preserve"> ΑΤΗΕ  8141.1.2 </t>
  </si>
  <si>
    <t>ΗΛΜ 11</t>
  </si>
  <si>
    <t xml:space="preserve">ΗΛΜ 24 </t>
  </si>
  <si>
    <t xml:space="preserve">ΑΤΗΕ  8141.6.2 </t>
  </si>
  <si>
    <t>Προμήθεια κοκκώδους υλικού, μεγέθους κόκκου έως 200 mm</t>
  </si>
  <si>
    <t>125 χλμ Λάκκωμα Ποντοκερασιά</t>
  </si>
  <si>
    <t>Περιλαμβάνονται ΜΤΦ=23,75</t>
  </si>
  <si>
    <t>ΠΤΕ ΝΕΤ ΟΙΚ 64.01.01</t>
  </si>
  <si>
    <t>ΟΙΚ 6401</t>
  </si>
  <si>
    <t>Θύρες σιδηρές πλήρεις ανοιγόμενες</t>
  </si>
  <si>
    <t xml:space="preserve">ΠΤΕ ΝΕΤ ΟΙΚ 62.24 </t>
  </si>
  <si>
    <t>ΟΙΚ 6224</t>
  </si>
  <si>
    <t>Φ.Π.Α. 24%</t>
  </si>
  <si>
    <t>Κιγκλιδώματα κλιμάκων και πλατυσκάλων ευθύγραμμα, από ξυλεία δρυός αρίστης ποιότητας</t>
  </si>
  <si>
    <t>ΠΤΕ ΝΕΤ Ν. ΟΙΚ 55.10.01</t>
  </si>
  <si>
    <t>ΟΙΚ 5511.1</t>
  </si>
  <si>
    <t>Ηλιακός προβολέας 60 LED, κίτρινου φωτσιμού</t>
  </si>
  <si>
    <t>ΠΤΕ ΝΕΤ ΠΡΣ E9.5</t>
  </si>
  <si>
    <t>Φύτευση φυτών με μπάλα χώματος όγκου 4,5 έως 12 LT</t>
  </si>
  <si>
    <t>ΠΡΣ-5210</t>
  </si>
  <si>
    <t>Πλαστικό φρεάτιο ηλεκτροβανών 30Χ40 εκ. τεσσάρων ηλεκτροβανών</t>
  </si>
  <si>
    <t>Ξυλουργικές εργασίες κουφωμάτων, κιγκλιδωμάτων και επίπλων κουζίνας</t>
  </si>
  <si>
    <t>Περιλαμβάνονται ΜΤΦ=0,40</t>
  </si>
  <si>
    <t>ΕΛΓΟ -ΔΗΜΗΤΡΑ</t>
  </si>
  <si>
    <t>ΔΗΜΙΟΥΡΓΙΑ ΧΩΡΟΥ ΕΥΑΙΣΘΗΤΟΠΟΙΗΣΗΣ ΓΙΑ ΤΗ ΦΥΤΟΠΟΙΚΙΛΟΤΗΤΑ ΣΤΟΝ ΒΒΚΚ ΣΤΗΝ ΠΟΝΤΟΚΕΡΑΣΙΑ ΤΟΥ ΝΟΜΟΥ ΚΙΛΚΙΣ</t>
  </si>
  <si>
    <t>ΑΤΗΕ 9347σχ</t>
  </si>
  <si>
    <t>ΑΤΗΕ 9347</t>
  </si>
  <si>
    <t>Καθαίρεση επιστρώσεων τοίχων παντός τύπου, χωρίς να καταβάλλεται προσοχή για την εξαγωγή ακεραίων πλακών</t>
  </si>
  <si>
    <t xml:space="preserve">Σιδηρά κιγκλιδώματα από ράβδους συνήθων διατομών, απλού σχεδίου από ευθύγραμμες ράβδους </t>
  </si>
  <si>
    <t>Καθιστικό με πλάτη, με σκελετό από διαμορφωμένους χαλυβδοσωλήνες και δοκίδες φυσικού ξύλου</t>
  </si>
  <si>
    <t>ΠΤΕ ΝΕΤ N. ΠΡΣ Β10.1</t>
  </si>
  <si>
    <t>Σταλακτηφόροι Φ20mm με αυτορρυθμιζόμενους σταλάκτες, με απόσταση σταλακτών 33cm</t>
  </si>
  <si>
    <t>ΠΤΕ ΝΕΤ ΠΡΣ H 8.2.4.1</t>
  </si>
  <si>
    <t>Αποξήλωση κιγκλιδωμάτων. Για ξύλινα κιγκλιδώματα</t>
  </si>
  <si>
    <t>ΠΤΕ ΝΕΤ ΟΙΚ 22.65.01</t>
  </si>
  <si>
    <t>ΟΙΚ-2275</t>
  </si>
  <si>
    <t xml:space="preserve">Πλαστικοί σωλήνες από πολυαιθυλένιο (ΡΕ). Σωληνώσεις πολυαιθυλενίου 3ης γενιάς, (MRS 10, PE 100) κατα CEN: TC 155/WG 12/20, 1/NT10 και TC 155/20, 2/N 100REV ονομ. διαμέτρου DN 20 mm / ονομ. πίεσης ΡΝ 10 atm. </t>
  </si>
  <si>
    <t xml:space="preserve"> Ν. ΑΤΗΕ 12.14.1.3 </t>
  </si>
  <si>
    <t xml:space="preserve">ΥΔΡ 6621.1 </t>
  </si>
  <si>
    <t xml:space="preserve">Κρουνός ορειχάλκινος Διαμέτρου 1/2 ins. </t>
  </si>
  <si>
    <t xml:space="preserve"> ΑΤΗΕ  8115.1 </t>
  </si>
  <si>
    <t xml:space="preserve">ΗΛΜ 12 </t>
  </si>
  <si>
    <t>Θερμική μόνωση σωλήνων με αφρώδες πλαστικό υλικό Armaflex διαμέτρου Φ 3/4 ins.</t>
  </si>
  <si>
    <t xml:space="preserve">Ν. ΑΤΗΕ 8540.2 </t>
  </si>
  <si>
    <t xml:space="preserve">ΗΛΜ 40 </t>
  </si>
  <si>
    <t>ΠΤΕ ΝΕΤ ΠΡΣ Η9.1.1.1</t>
  </si>
  <si>
    <t xml:space="preserve">Ηλεκτροβάνες ελέγχου άρδευσης ΡΝ 10atm, πλαστικές, χωρίς μηχανισμό ρύθμισης πίεσης Φ1'' </t>
  </si>
  <si>
    <t>ΗΛΜ 52</t>
  </si>
  <si>
    <t>Προγραμματιστής μπαταρίας απλού τύπου, ελεγχόμενες ηλεκτροβάνες:2 έως 4</t>
  </si>
  <si>
    <t>ΠΤΕ ΝΕΤ ΠΡΣ Η9.2.2.1</t>
  </si>
  <si>
    <t>Κατασκευή επιχωμάτων</t>
  </si>
  <si>
    <t xml:space="preserve">Σύνδεση με δίκυτο του ΔΕΔΔΗΕ </t>
  </si>
  <si>
    <t>ΣΤΡΟΓΓΥΛΟΠΟΙΗΣΗ</t>
  </si>
  <si>
    <t>OI ΣΥΝΤΑΞΑΝΤΕΣ</t>
  </si>
  <si>
    <t>ΕΛΕΓΧΘΗΚΕ</t>
  </si>
  <si>
    <t>ΘΕΩΡΗΘΗΚΕ</t>
  </si>
  <si>
    <t>Για τα Αρχιτεκτονικά</t>
  </si>
  <si>
    <t>Για τα Η/Μ</t>
  </si>
  <si>
    <t>Για τα έργα Πρασίνου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</si>
  <si>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</si>
  <si>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</si>
  <si>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</si>
  <si>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</si>
  <si>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</si>
  <si>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</si>
  <si>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</si>
  <si>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</si>
  <si>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</si>
  <si>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</si>
  <si>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</si>
  <si>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</si>
  <si>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</si>
  <si>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</si>
  <si>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</si>
  <si>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</si>
  <si>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</si>
  <si>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</si>
  <si>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</si>
  <si>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</si>
  <si>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</si>
  <si>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</si>
  <si>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</si>
  <si>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</si>
  <si>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</si>
  <si>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</si>
  <si>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</si>
  <si>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</si>
  <si>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</si>
  <si>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</si>
  <si>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</si>
  <si>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</si>
  <si>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</si>
  <si>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</si>
  <si>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</si>
  <si>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</si>
  <si>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</si>
  <si>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</si>
  <si>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</si>
  <si>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</si>
  <si>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</si>
  <si>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</si>
  <si>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</si>
  <si>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</si>
  <si>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</si>
  <si>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</si>
  <si>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</si>
  <si>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</si>
  <si>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</si>
  <si>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</si>
  <si>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</si>
  <si>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</si>
  <si>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</si>
  <si>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</si>
  <si>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</si>
  <si>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</si>
  <si>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ΑΘΗΝΑ 17.11.19</t>
  </si>
  <si>
    <t>Τομή οδοστρώματος με ασφαλτοκόφτη</t>
  </si>
  <si>
    <t>ΠΤΕ ΝΕΤ ΟΔΟ Α-19</t>
  </si>
  <si>
    <t>Προσάυξηση τιμής σκυροδέματος οποιασδήποτε κατηγορίας, για Q&lt;30m3</t>
  </si>
  <si>
    <t xml:space="preserve">ΟΙΚ-3223.Α.5 </t>
  </si>
  <si>
    <t>Προμήθεια και τοποθέτηση ποταμίσιας ψηφίδας μεγέθους κόκκων 8-16 mm.</t>
  </si>
  <si>
    <t>Προμήθεια και τοποθέτηση φυσικής πέτρας Λακκώματος μεγέθους 40-80 cm για δημιουργία βραχόκηπου και οριου θεματικών παρτεριών.</t>
  </si>
  <si>
    <t>ΙΝΣΤΙΤΟΥΤΟ ΓΕΝΕΤΙΚΗΣ ΒΕΛΤΙΩΣΗΣ</t>
  </si>
  <si>
    <t>ΚΑΙ ΦΥΤΟΓΕΝΕΤΙΚΩΝ ΠΟΡΩΝ</t>
  </si>
  <si>
    <t>ΟΙΚ 7331</t>
  </si>
  <si>
    <t>Περιλαμβάνονται ΜΤΦ=12,54</t>
  </si>
  <si>
    <t>66 χλμ Ακροπόταμος Κουφάλια- Ποντοκερασιά</t>
  </si>
  <si>
    <t>2 χλμ εντός ΒΒΚΚ</t>
  </si>
  <si>
    <t>Πλαστικός κάδος ανακύκλωσης, χωρητικότητας 240 LT, μπλε χρώματος με δύο τροχούς</t>
  </si>
  <si>
    <t>Πλαστικός κάδος απορριμάτων, χωρητικότητας 240 LT, πράσινου χρώματος με δύο τροχούς</t>
  </si>
  <si>
    <t xml:space="preserve">Αναμικτήρας (μπαταρία) θερμού - ψυχρού ύδατος, ορειχάλκινος, επιχρωμιωμένος ντουζιερας επίτοιχος - Διαμέτρου 1/2 ins </t>
  </si>
  <si>
    <t>ΠΤΕ ΝΕΤ ΠΡΣ E11.1.1</t>
  </si>
  <si>
    <t>ΠΤΕ ΝΕΤ ΠΡΣ H.9.2.13.3</t>
  </si>
  <si>
    <t>ΠΡΣΗ2.3.3σχ</t>
  </si>
  <si>
    <t>ΠΤΕ ΝΕΤ ΟΔΟ Β-1</t>
  </si>
  <si>
    <t>ΠΤΕ ΝΕΤ ΟΔΟΒ-1σχ</t>
  </si>
  <si>
    <t>Αναβάθμιση κελύφους (έλεγχος και αποκατάσταση σε ντίζες, καβίλιες, στεγανότητα, στατικότητα, κινητικότητα ξύλινων κορμών, πλήρωση κενών, υδρορροών κ.α.)</t>
  </si>
  <si>
    <t>ΠΤΕ ΝΕΤ Ν. ΟΙΚ73.33.01σχ</t>
  </si>
  <si>
    <t>ΠΤΕ ΝΕΤ Ν. ΟΙΚ73.34.01σχ</t>
  </si>
  <si>
    <t>ΠΤΕ ΝΕΤ Ν. ΟΔΟΑ-19.01σχ</t>
  </si>
  <si>
    <t>ΠΤΕ ΝΕΤ Ν. ΟΔΟΑ-19.02σχ</t>
  </si>
  <si>
    <t>ΧΡΣΑΤΗΕ 8774.6σχ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</si>
</sst>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22">
    <font>
      <sz val="10"/>
      <name val="Arial Greek"/>
      <family val="2"/>
      <charset val="161"/>
    </font>
    <font>
      <sz val="9"/>
      <name val="Tahoma"/>
      <family val="2"/>
      <charset val="161"/>
    </font>
    <font>
      <b/>
      <sz val="10"/>
      <name val="Tahoma"/>
      <family val="2"/>
      <charset val="161"/>
    </font>
    <font>
      <sz val="8"/>
      <name val="Arial Greek"/>
      <family val="2"/>
      <charset val="161"/>
    </font>
    <font>
      <sz val="10"/>
      <name val="Tahoma"/>
      <family val="2"/>
      <charset val="161"/>
    </font>
    <font>
      <sz val="13"/>
      <name val="Tahoma"/>
      <family val="2"/>
      <charset val="161"/>
    </font>
    <font>
      <sz val="8"/>
      <name val="Tahoma"/>
      <family val="2"/>
      <charset val="161"/>
    </font>
    <font>
      <sz val="12"/>
      <name val="Tahoma"/>
      <family val="2"/>
      <charset val="161"/>
    </font>
    <font>
      <strike/>
      <sz val="9"/>
      <name val="Times New Roman"/>
      <family val="1"/>
      <charset val="161"/>
    </font>
    <font>
      <vertAlign val="superscript"/>
      <sz val="10"/>
      <name val="Tahoma"/>
      <family val="2"/>
      <charset val="161"/>
    </font>
    <font>
      <sz val="10"/>
      <color indexed="10"/>
      <name val="Tahoma"/>
      <family val="2"/>
      <charset val="161"/>
    </font>
    <font>
      <b/>
      <i/>
      <sz val="10"/>
      <name val="Tahoma"/>
      <family val="2"/>
      <charset val="161"/>
    </font>
    <font>
      <b/>
      <sz val="12"/>
      <name val="Tahoma"/>
      <family val="2"/>
      <charset val="161"/>
    </font>
    <font>
      <b/>
      <sz val="11"/>
      <name val="Tahoma"/>
      <family val="2"/>
      <charset val="161"/>
    </font>
    <font>
      <sz val="11"/>
      <name val="Tahoma"/>
      <family val="2"/>
      <charset val="161"/>
    </font>
    <font>
      <b/>
      <sz val="9"/>
      <name val="Tahoma"/>
      <family val="2"/>
      <charset val="161"/>
    </font>
    <font>
      <b/>
      <sz val="9"/>
      <color indexed="10"/>
      <name val="Tahoma"/>
      <family val="2"/>
      <charset val="161"/>
    </font>
    <font>
      <sz val="10"/>
      <color indexed="14"/>
      <name val="Tahoma"/>
      <family val="2"/>
      <charset val="161"/>
    </font>
    <font>
      <b/>
      <u/>
      <sz val="13"/>
      <name val="Tahoma"/>
      <family val="2"/>
      <charset val="161"/>
    </font>
    <font>
      <sz val="12"/>
      <color theme="1"/>
      <name val="Calibri"/>
      <family val="2"/>
      <charset val="161"/>
      <scheme val="minor"/>
    </font>
    <font>
      <sz val="13"/>
      <color rgb="FFFF0000"/>
      <name val="Tahoma"/>
      <family val="2"/>
      <charset val="161"/>
    </font>
    <font>
      <sz val="10"/>
      <color indexed="8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2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75">
    <xf numFmtId="0" fontId="0" fillId="0" borderId="0" xfId="0"/>
    <xf numFmtId="0" fontId="5" fillId="0" borderId="0" xfId="0" applyNumberFormat="1" applyFont="1" applyFill="1" applyBorder="1"/>
    <xf numFmtId="0" fontId="5" fillId="0" borderId="0" xfId="0" applyFont="1" applyFill="1" applyBorder="1"/>
    <xf numFmtId="49" fontId="6" fillId="0" borderId="1" xfId="0" applyNumberFormat="1" applyFont="1" applyFill="1" applyBorder="1" applyAlignment="1">
      <alignment wrapText="1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49" fontId="6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7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4" fontId="2" fillId="3" borderId="2" xfId="0" applyNumberFormat="1" applyFont="1" applyFill="1" applyBorder="1"/>
    <xf numFmtId="0" fontId="4" fillId="0" borderId="0" xfId="0" applyFont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4" fontId="2" fillId="0" borderId="2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 shrinkToFit="1"/>
    </xf>
    <xf numFmtId="4" fontId="4" fillId="0" borderId="2" xfId="0" applyNumberFormat="1" applyFont="1" applyFill="1" applyBorder="1" applyAlignment="1">
      <alignment horizontal="right" vertical="top" wrapText="1" shrinkToFit="1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1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13" fillId="0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left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NumberFormat="1" applyFont="1" applyBorder="1" applyAlignment="1">
      <alignment horizontal="left" vertical="center"/>
    </xf>
    <xf numFmtId="3" fontId="16" fillId="0" borderId="0" xfId="1" applyNumberFormat="1" applyFont="1" applyBorder="1" applyAlignment="1">
      <alignment horizontal="center" vertical="center"/>
    </xf>
    <xf numFmtId="8" fontId="13" fillId="0" borderId="0" xfId="1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/>
    <xf numFmtId="0" fontId="5" fillId="0" borderId="2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 shrinkToFit="1"/>
    </xf>
    <xf numFmtId="4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top" wrapText="1"/>
    </xf>
    <xf numFmtId="4" fontId="4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vertical="center" shrinkToFit="1"/>
    </xf>
    <xf numFmtId="0" fontId="2" fillId="0" borderId="0" xfId="1" applyNumberFormat="1" applyFont="1" applyFill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vertical="center" shrinkToFit="1"/>
    </xf>
    <xf numFmtId="0" fontId="4" fillId="0" borderId="0" xfId="0" applyFont="1" applyFill="1" applyAlignmen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2" fontId="5" fillId="0" borderId="0" xfId="0" applyNumberFormat="1" applyFont="1" applyFill="1" applyBorder="1"/>
    <xf numFmtId="4" fontId="15" fillId="0" borderId="0" xfId="1" applyNumberFormat="1" applyFont="1" applyBorder="1" applyAlignment="1">
      <alignment horizontal="center" vertical="center"/>
    </xf>
    <xf numFmtId="0" fontId="5" fillId="0" borderId="0" xfId="0" applyFont="1" applyFill="1" applyBorder="1" applyAlignment="1"/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0" borderId="0" xfId="0" applyFont="1" applyFill="1" applyBorder="1" applyAlignment="1"/>
    <xf numFmtId="4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vertical="center"/>
    </xf>
    <xf numFmtId="0" fontId="21" fillId="0" borderId="2" xfId="1" applyNumberFormat="1" applyFont="1" applyFill="1" applyBorder="1" applyAlignment="1">
      <alignment horizontal="left" vertical="center" wrapText="1"/>
    </xf>
    <xf numFmtId="8" fontId="2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  <xf numFmtId="2" fontId="4" fillId="0" borderId="0" xfId="0" applyNumberFormat="1" applyFont="1" applyFill="1" applyAlignment="1">
      <alignment vertic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 wrapText="1"/>
    </xf>
    <xf numFmtId="3" fontId="13" fillId="0" borderId="0" xfId="1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3" fillId="0" borderId="0" xfId="1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 wrapText="1"/>
    </xf>
  </cellXfs>
  <cellStyles count="2">
    <cellStyle name="Normal_NEOPRoMEL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2</xdr:col>
      <xdr:colOff>258537</xdr:colOff>
      <xdr:row>4</xdr:row>
      <xdr:rowOff>163285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211036" cy="979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BreakPreview" zoomScaleNormal="70" zoomScaleSheetLayoutView="100" workbookViewId="0">
      <pane ySplit="15" topLeftCell="A51" activePane="bottomLeft" state="frozen"/>
      <selection pane="bottomLeft" activeCell="D57" sqref="D57"/>
    </sheetView>
  </sheetViews>
  <sheetFormatPr defaultColWidth="8.88671875" defaultRowHeight="16.8"/>
  <cols>
    <col min="1" max="1" width="6.109375" style="9" customWidth="1"/>
    <col min="2" max="2" width="8.109375" style="9" customWidth="1"/>
    <col min="3" max="3" width="62.109375" style="96" customWidth="1"/>
    <col min="4" max="4" width="26.5546875" style="132" bestFit="1" customWidth="1"/>
    <col min="5" max="6" width="16.88671875" style="132" customWidth="1"/>
    <col min="7" max="7" width="14" style="133" customWidth="1"/>
    <col min="8" max="8" width="15.44140625" style="98" customWidth="1"/>
    <col min="9" max="9" width="19.6640625" style="98" customWidth="1"/>
    <col min="10" max="10" width="17" style="6" customWidth="1"/>
    <col min="11" max="11" width="13.44140625" style="1" customWidth="1"/>
    <col min="12" max="12" width="13.6640625" style="2" customWidth="1"/>
    <col min="13" max="13" width="11.44140625" style="2" bestFit="1" customWidth="1"/>
    <col min="14" max="14" width="12.5546875" style="2" customWidth="1"/>
    <col min="15" max="16384" width="8.88671875" style="2"/>
  </cols>
  <sheetData>
    <row r="1" spans="1:11" ht="16.5" customHeight="1">
      <c r="B1" s="5"/>
      <c r="D1" s="9"/>
      <c r="E1" s="69" t="s">
        <v>1</v>
      </c>
      <c r="F1" s="69"/>
      <c r="G1" s="169" t="s">
        <v>146</v>
      </c>
      <c r="H1" s="170"/>
      <c r="I1" s="170"/>
      <c r="J1" s="70"/>
    </row>
    <row r="2" spans="1:11">
      <c r="B2" s="5"/>
      <c r="D2" s="5"/>
      <c r="E2" s="5"/>
      <c r="F2" s="5"/>
      <c r="G2" s="170"/>
      <c r="H2" s="170"/>
      <c r="I2" s="170"/>
      <c r="J2" s="71"/>
    </row>
    <row r="3" spans="1:11">
      <c r="B3" s="5"/>
      <c r="D3" s="54"/>
      <c r="E3" s="55"/>
      <c r="F3" s="55"/>
      <c r="G3" s="170"/>
      <c r="H3" s="170"/>
      <c r="I3" s="170"/>
      <c r="J3" s="71"/>
    </row>
    <row r="4" spans="1:11">
      <c r="B4" s="5"/>
      <c r="D4" s="45"/>
      <c r="E4" s="45"/>
      <c r="F4" s="45"/>
      <c r="G4" s="170"/>
      <c r="H4" s="170"/>
      <c r="I4" s="170"/>
      <c r="J4" s="72"/>
    </row>
    <row r="5" spans="1:11">
      <c r="B5" s="5"/>
      <c r="D5" s="45"/>
      <c r="E5" s="45"/>
      <c r="F5" s="45"/>
      <c r="G5" s="152"/>
      <c r="H5" s="152"/>
      <c r="I5" s="152"/>
      <c r="J5" s="72"/>
    </row>
    <row r="6" spans="1:11">
      <c r="A6" s="5" t="s">
        <v>0</v>
      </c>
      <c r="B6" s="5"/>
      <c r="C6" s="68"/>
      <c r="D6" s="35"/>
      <c r="E6" s="35"/>
      <c r="F6" s="35"/>
      <c r="G6" s="73"/>
      <c r="H6" s="74"/>
      <c r="I6" s="75"/>
      <c r="J6" s="76"/>
    </row>
    <row r="7" spans="1:11">
      <c r="A7" s="5" t="s">
        <v>145</v>
      </c>
      <c r="B7" s="5"/>
      <c r="C7" s="68"/>
      <c r="D7" s="5"/>
      <c r="E7" s="35"/>
      <c r="F7" s="35"/>
      <c r="G7" s="171"/>
      <c r="H7" s="171"/>
      <c r="I7" s="77"/>
    </row>
    <row r="8" spans="1:11">
      <c r="A8" s="5" t="s">
        <v>244</v>
      </c>
      <c r="B8" s="5"/>
      <c r="C8" s="68"/>
      <c r="D8" s="5"/>
      <c r="E8" s="35"/>
      <c r="F8" s="35"/>
      <c r="G8" s="74"/>
      <c r="H8" s="78"/>
      <c r="I8" s="79"/>
      <c r="J8" s="80"/>
    </row>
    <row r="9" spans="1:11">
      <c r="A9" s="5" t="s">
        <v>245</v>
      </c>
      <c r="B9" s="58"/>
      <c r="C9" s="68"/>
      <c r="D9" s="35"/>
      <c r="E9" s="35"/>
      <c r="F9" s="35"/>
      <c r="G9" s="171" t="s">
        <v>2</v>
      </c>
      <c r="H9" s="171"/>
      <c r="I9" s="81">
        <f>J92</f>
        <v>39679.995755894</v>
      </c>
      <c r="J9" s="136"/>
    </row>
    <row r="10" spans="1:11">
      <c r="C10" s="82"/>
      <c r="D10" s="67" t="s">
        <v>3</v>
      </c>
      <c r="E10" s="35"/>
      <c r="F10" s="35"/>
      <c r="G10" s="35"/>
      <c r="H10" s="51"/>
      <c r="I10" s="56"/>
      <c r="J10" s="145"/>
    </row>
    <row r="11" spans="1:11">
      <c r="A11" s="5"/>
      <c r="B11" s="5"/>
      <c r="C11" s="83"/>
      <c r="D11" s="35"/>
      <c r="E11" s="35"/>
      <c r="F11" s="35"/>
      <c r="G11" s="57"/>
      <c r="H11" s="84"/>
      <c r="I11" s="84"/>
      <c r="J11" s="85"/>
    </row>
    <row r="12" spans="1:11" ht="17.100000000000001" customHeight="1">
      <c r="A12" s="157" t="s">
        <v>4</v>
      </c>
      <c r="B12" s="162" t="s">
        <v>7</v>
      </c>
      <c r="C12" s="159" t="s">
        <v>5</v>
      </c>
      <c r="D12" s="162" t="s">
        <v>8</v>
      </c>
      <c r="E12" s="159" t="s">
        <v>9</v>
      </c>
      <c r="F12" s="159" t="s">
        <v>6</v>
      </c>
      <c r="G12" s="165" t="s">
        <v>10</v>
      </c>
      <c r="H12" s="165" t="s">
        <v>27</v>
      </c>
      <c r="I12" s="155" t="s">
        <v>11</v>
      </c>
      <c r="J12" s="172" t="s">
        <v>12</v>
      </c>
    </row>
    <row r="13" spans="1:11" ht="16.5" customHeight="1">
      <c r="A13" s="158"/>
      <c r="B13" s="163"/>
      <c r="C13" s="160"/>
      <c r="D13" s="163"/>
      <c r="E13" s="160"/>
      <c r="F13" s="160"/>
      <c r="G13" s="166"/>
      <c r="H13" s="166"/>
      <c r="I13" s="156"/>
      <c r="J13" s="158"/>
    </row>
    <row r="14" spans="1:11" ht="12" customHeight="1">
      <c r="A14" s="158"/>
      <c r="B14" s="164"/>
      <c r="C14" s="161"/>
      <c r="D14" s="164"/>
      <c r="E14" s="161"/>
      <c r="F14" s="161"/>
      <c r="G14" s="167"/>
      <c r="H14" s="167"/>
      <c r="I14" s="156"/>
      <c r="J14" s="158"/>
    </row>
    <row r="15" spans="1:11" s="9" customFormat="1" ht="16.5" customHeight="1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"/>
    </row>
    <row r="16" spans="1:11" s="9" customFormat="1" ht="16.5" customHeight="1">
      <c r="A16" s="88"/>
      <c r="B16" s="89"/>
      <c r="C16" s="90" t="s">
        <v>42</v>
      </c>
      <c r="D16" s="89"/>
      <c r="E16" s="89"/>
      <c r="F16" s="89"/>
      <c r="G16" s="87"/>
      <c r="H16" s="91"/>
      <c r="I16" s="89"/>
      <c r="J16" s="89"/>
      <c r="K16" s="8"/>
    </row>
    <row r="17" spans="1:16" ht="27" customHeight="1">
      <c r="A17" s="11">
        <v>1</v>
      </c>
      <c r="B17" s="11" t="s">
        <v>181</v>
      </c>
      <c r="C17" s="10" t="s">
        <v>91</v>
      </c>
      <c r="D17" s="11" t="s">
        <v>256</v>
      </c>
      <c r="E17" s="11" t="s">
        <v>20</v>
      </c>
      <c r="F17" s="11" t="s">
        <v>29</v>
      </c>
      <c r="G17" s="92">
        <v>7.5</v>
      </c>
      <c r="H17" s="12">
        <v>4</v>
      </c>
      <c r="I17" s="12">
        <f t="shared" ref="I17:I23" si="0">G17*H17</f>
        <v>30</v>
      </c>
      <c r="J17" s="44"/>
      <c r="K17" s="7"/>
    </row>
    <row r="18" spans="1:16" ht="41.25" customHeight="1">
      <c r="A18" s="11">
        <v>2</v>
      </c>
      <c r="B18" s="11" t="s">
        <v>182</v>
      </c>
      <c r="C18" s="10" t="s">
        <v>19</v>
      </c>
      <c r="D18" s="11" t="s">
        <v>257</v>
      </c>
      <c r="E18" s="11" t="s">
        <v>20</v>
      </c>
      <c r="F18" s="11" t="s">
        <v>29</v>
      </c>
      <c r="G18" s="92">
        <v>15.3</v>
      </c>
      <c r="H18" s="12">
        <f>4+2*0.2</f>
        <v>4.4000000000000004</v>
      </c>
      <c r="I18" s="12">
        <f t="shared" ref="I18" si="1">G18*H18</f>
        <v>67.320000000000007</v>
      </c>
      <c r="J18" s="44"/>
      <c r="K18" s="3" t="s">
        <v>144</v>
      </c>
      <c r="L18" s="2" t="s">
        <v>249</v>
      </c>
    </row>
    <row r="19" spans="1:16" ht="42" customHeight="1">
      <c r="A19" s="11">
        <v>3</v>
      </c>
      <c r="B19" s="11" t="s">
        <v>183</v>
      </c>
      <c r="C19" s="10" t="s">
        <v>87</v>
      </c>
      <c r="D19" s="11" t="s">
        <v>82</v>
      </c>
      <c r="E19" s="11" t="s">
        <v>83</v>
      </c>
      <c r="F19" s="11" t="s">
        <v>29</v>
      </c>
      <c r="G19" s="92">
        <v>8.0500000000000007</v>
      </c>
      <c r="H19" s="12">
        <f>1.6+37*0.19</f>
        <v>8.6300000000000008</v>
      </c>
      <c r="I19" s="12">
        <f t="shared" si="0"/>
        <v>69.471500000000006</v>
      </c>
      <c r="J19" s="93"/>
      <c r="K19" s="3" t="s">
        <v>84</v>
      </c>
    </row>
    <row r="20" spans="1:16" ht="42" customHeight="1">
      <c r="A20" s="11">
        <v>4</v>
      </c>
      <c r="B20" s="11" t="s">
        <v>184</v>
      </c>
      <c r="C20" s="10" t="s">
        <v>238</v>
      </c>
      <c r="D20" s="11" t="s">
        <v>85</v>
      </c>
      <c r="E20" s="11" t="s">
        <v>86</v>
      </c>
      <c r="F20" s="94" t="s">
        <v>15</v>
      </c>
      <c r="G20" s="92">
        <v>168.8</v>
      </c>
      <c r="H20" s="12">
        <v>1</v>
      </c>
      <c r="I20" s="12">
        <f t="shared" si="0"/>
        <v>168.8</v>
      </c>
      <c r="J20" s="93"/>
      <c r="K20" s="7"/>
    </row>
    <row r="21" spans="1:16" ht="43.5" customHeight="1">
      <c r="A21" s="11">
        <v>5</v>
      </c>
      <c r="B21" s="11" t="s">
        <v>185</v>
      </c>
      <c r="C21" s="10" t="s">
        <v>149</v>
      </c>
      <c r="D21" s="11" t="s">
        <v>113</v>
      </c>
      <c r="E21" s="11" t="s">
        <v>114</v>
      </c>
      <c r="F21" s="11" t="s">
        <v>30</v>
      </c>
      <c r="G21" s="92">
        <v>25</v>
      </c>
      <c r="H21" s="12">
        <v>4.5</v>
      </c>
      <c r="I21" s="12">
        <f t="shared" si="0"/>
        <v>112.5</v>
      </c>
      <c r="J21" s="93"/>
      <c r="K21" s="3" t="s">
        <v>26</v>
      </c>
    </row>
    <row r="22" spans="1:16" ht="43.5" customHeight="1">
      <c r="A22" s="11">
        <v>6</v>
      </c>
      <c r="B22" s="11" t="s">
        <v>186</v>
      </c>
      <c r="C22" s="10" t="s">
        <v>115</v>
      </c>
      <c r="D22" s="11" t="s">
        <v>46</v>
      </c>
      <c r="E22" s="11" t="s">
        <v>116</v>
      </c>
      <c r="F22" s="11" t="s">
        <v>30</v>
      </c>
      <c r="G22" s="92">
        <v>5</v>
      </c>
      <c r="H22" s="12">
        <v>7.9</v>
      </c>
      <c r="I22" s="12">
        <f t="shared" si="0"/>
        <v>39.5</v>
      </c>
      <c r="J22" s="93"/>
      <c r="K22" s="7"/>
    </row>
    <row r="23" spans="1:16" ht="43.5" customHeight="1">
      <c r="A23" s="11">
        <v>7</v>
      </c>
      <c r="B23" s="11" t="s">
        <v>187</v>
      </c>
      <c r="C23" s="10" t="s">
        <v>155</v>
      </c>
      <c r="D23" s="11" t="s">
        <v>156</v>
      </c>
      <c r="E23" s="11" t="s">
        <v>157</v>
      </c>
      <c r="F23" s="11" t="s">
        <v>29</v>
      </c>
      <c r="G23" s="92">
        <v>2</v>
      </c>
      <c r="H23" s="12">
        <v>56</v>
      </c>
      <c r="I23" s="12">
        <f t="shared" si="0"/>
        <v>112</v>
      </c>
      <c r="J23" s="93"/>
      <c r="K23" s="7"/>
    </row>
    <row r="24" spans="1:16" s="14" customFormat="1">
      <c r="A24" s="11">
        <v>8</v>
      </c>
      <c r="B24" s="11" t="s">
        <v>188</v>
      </c>
      <c r="C24" s="10" t="s">
        <v>172</v>
      </c>
      <c r="D24" s="41" t="s">
        <v>58</v>
      </c>
      <c r="E24" s="41" t="s">
        <v>57</v>
      </c>
      <c r="F24" s="11" t="s">
        <v>29</v>
      </c>
      <c r="G24" s="12">
        <v>86.72</v>
      </c>
      <c r="H24" s="12">
        <v>1.05</v>
      </c>
      <c r="I24" s="12">
        <f>G24*H24</f>
        <v>91.055999999999997</v>
      </c>
      <c r="J24" s="12"/>
      <c r="K24" s="7"/>
      <c r="L24" s="2"/>
      <c r="M24" s="17"/>
      <c r="N24" s="2"/>
      <c r="O24" s="13"/>
      <c r="P24" s="13"/>
    </row>
    <row r="25" spans="1:16" ht="21.6">
      <c r="A25" s="11">
        <v>9</v>
      </c>
      <c r="B25" s="11" t="s">
        <v>189</v>
      </c>
      <c r="C25" s="144" t="s">
        <v>126</v>
      </c>
      <c r="D25" s="11" t="s">
        <v>239</v>
      </c>
      <c r="E25" s="95" t="s">
        <v>55</v>
      </c>
      <c r="F25" s="11" t="s">
        <v>29</v>
      </c>
      <c r="G25" s="12">
        <v>1</v>
      </c>
      <c r="H25" s="12">
        <f>8.2+53.5*0.19</f>
        <v>18.365000000000002</v>
      </c>
      <c r="I25" s="12">
        <f>G25*H25</f>
        <v>18.365000000000002</v>
      </c>
      <c r="J25" s="93"/>
      <c r="K25" s="3" t="s">
        <v>108</v>
      </c>
    </row>
    <row r="26" spans="1:16" ht="30.75" customHeight="1">
      <c r="A26" s="11">
        <v>10</v>
      </c>
      <c r="B26" s="11" t="s">
        <v>190</v>
      </c>
      <c r="C26" s="101" t="s">
        <v>22</v>
      </c>
      <c r="D26" s="11" t="s">
        <v>24</v>
      </c>
      <c r="E26" s="11" t="s">
        <v>13</v>
      </c>
      <c r="F26" s="11" t="s">
        <v>29</v>
      </c>
      <c r="G26" s="12">
        <v>5.13</v>
      </c>
      <c r="H26" s="99">
        <v>106</v>
      </c>
      <c r="I26" s="12">
        <f t="shared" ref="I26:I34" si="2">G26*H26</f>
        <v>543.78</v>
      </c>
      <c r="J26" s="42"/>
      <c r="K26" s="6"/>
    </row>
    <row r="27" spans="1:16" ht="30.75" customHeight="1">
      <c r="A27" s="11">
        <f>1+A26</f>
        <v>11</v>
      </c>
      <c r="B27" s="11" t="s">
        <v>191</v>
      </c>
      <c r="C27" s="10" t="s">
        <v>240</v>
      </c>
      <c r="D27" s="11" t="s">
        <v>92</v>
      </c>
      <c r="E27" s="11" t="s">
        <v>241</v>
      </c>
      <c r="F27" s="11" t="s">
        <v>29</v>
      </c>
      <c r="G27" s="12">
        <f>G26</f>
        <v>5.13</v>
      </c>
      <c r="H27" s="12">
        <v>16.8</v>
      </c>
      <c r="I27" s="12">
        <f t="shared" si="2"/>
        <v>86.183999999999997</v>
      </c>
      <c r="J27" s="42"/>
      <c r="K27" s="6"/>
    </row>
    <row r="28" spans="1:16" s="14" customFormat="1" ht="14.4">
      <c r="A28" s="11">
        <f t="shared" ref="A28:A34" si="3">1+A27</f>
        <v>12</v>
      </c>
      <c r="B28" s="11" t="s">
        <v>192</v>
      </c>
      <c r="C28" s="10" t="s">
        <v>31</v>
      </c>
      <c r="D28" s="41" t="s">
        <v>32</v>
      </c>
      <c r="E28" s="11" t="s">
        <v>33</v>
      </c>
      <c r="F28" s="11" t="s">
        <v>30</v>
      </c>
      <c r="G28" s="12">
        <v>1</v>
      </c>
      <c r="H28" s="12">
        <v>22.5</v>
      </c>
      <c r="I28" s="12">
        <f t="shared" si="2"/>
        <v>22.5</v>
      </c>
      <c r="J28" s="12"/>
      <c r="K28" s="27"/>
      <c r="L28" s="13"/>
      <c r="M28" s="13"/>
      <c r="N28" s="13"/>
      <c r="O28" s="13"/>
      <c r="P28" s="13"/>
    </row>
    <row r="29" spans="1:16" s="14" customFormat="1" ht="14.4">
      <c r="A29" s="11">
        <f t="shared" si="3"/>
        <v>13</v>
      </c>
      <c r="B29" s="11" t="s">
        <v>193</v>
      </c>
      <c r="C29" s="10" t="s">
        <v>50</v>
      </c>
      <c r="D29" s="11" t="s">
        <v>51</v>
      </c>
      <c r="E29" s="11" t="s">
        <v>52</v>
      </c>
      <c r="F29" s="11" t="s">
        <v>30</v>
      </c>
      <c r="G29" s="149">
        <v>15</v>
      </c>
      <c r="H29" s="12">
        <v>22.5</v>
      </c>
      <c r="I29" s="12">
        <f t="shared" si="2"/>
        <v>337.5</v>
      </c>
      <c r="J29" s="12"/>
      <c r="K29" s="27"/>
      <c r="L29" s="13"/>
      <c r="M29" s="13"/>
      <c r="N29" s="13"/>
      <c r="O29" s="13"/>
      <c r="P29" s="13"/>
    </row>
    <row r="30" spans="1:16" ht="23.25" customHeight="1">
      <c r="A30" s="11">
        <f t="shared" si="3"/>
        <v>14</v>
      </c>
      <c r="B30" s="11" t="s">
        <v>194</v>
      </c>
      <c r="C30" s="101" t="s">
        <v>48</v>
      </c>
      <c r="D30" s="11" t="s">
        <v>25</v>
      </c>
      <c r="E30" s="11" t="s">
        <v>23</v>
      </c>
      <c r="F30" s="11" t="s">
        <v>21</v>
      </c>
      <c r="G30" s="12">
        <v>100</v>
      </c>
      <c r="H30" s="12">
        <v>1.07</v>
      </c>
      <c r="I30" s="12">
        <f t="shared" si="2"/>
        <v>107</v>
      </c>
      <c r="J30" s="100"/>
    </row>
    <row r="31" spans="1:16" ht="23.25" customHeight="1">
      <c r="A31" s="11">
        <f t="shared" si="3"/>
        <v>15</v>
      </c>
      <c r="B31" s="11" t="s">
        <v>195</v>
      </c>
      <c r="C31" s="10" t="s">
        <v>47</v>
      </c>
      <c r="D31" s="11" t="s">
        <v>49</v>
      </c>
      <c r="E31" s="11" t="s">
        <v>23</v>
      </c>
      <c r="F31" s="11" t="s">
        <v>21</v>
      </c>
      <c r="G31" s="12">
        <v>100</v>
      </c>
      <c r="H31" s="12">
        <v>1.01</v>
      </c>
      <c r="I31" s="12">
        <f t="shared" si="2"/>
        <v>101</v>
      </c>
      <c r="J31" s="100"/>
      <c r="K31" s="135"/>
    </row>
    <row r="32" spans="1:16" ht="26.4">
      <c r="A32" s="11">
        <f t="shared" si="3"/>
        <v>16</v>
      </c>
      <c r="B32" s="11" t="s">
        <v>196</v>
      </c>
      <c r="C32" s="10" t="s">
        <v>93</v>
      </c>
      <c r="D32" s="11" t="s">
        <v>94</v>
      </c>
      <c r="E32" s="11" t="s">
        <v>61</v>
      </c>
      <c r="F32" s="11" t="s">
        <v>21</v>
      </c>
      <c r="G32" s="12">
        <f>561.2+135.45</f>
        <v>696.65000000000009</v>
      </c>
      <c r="H32" s="12">
        <v>2.7</v>
      </c>
      <c r="I32" s="12">
        <f t="shared" si="2"/>
        <v>1880.9550000000004</v>
      </c>
      <c r="J32" s="100"/>
    </row>
    <row r="33" spans="1:16" ht="27.75" customHeight="1">
      <c r="A33" s="11">
        <f t="shared" si="3"/>
        <v>17</v>
      </c>
      <c r="B33" s="11" t="s">
        <v>197</v>
      </c>
      <c r="C33" s="10" t="s">
        <v>150</v>
      </c>
      <c r="D33" s="11" t="s">
        <v>129</v>
      </c>
      <c r="E33" s="11" t="s">
        <v>130</v>
      </c>
      <c r="F33" s="11" t="s">
        <v>21</v>
      </c>
      <c r="G33" s="12">
        <v>589</v>
      </c>
      <c r="H33" s="12">
        <v>4.5</v>
      </c>
      <c r="I33" s="12">
        <f t="shared" si="2"/>
        <v>2650.5</v>
      </c>
      <c r="J33" s="100"/>
    </row>
    <row r="34" spans="1:16" ht="27.75" customHeight="1">
      <c r="A34" s="11">
        <f t="shared" si="3"/>
        <v>18</v>
      </c>
      <c r="B34" s="11" t="s">
        <v>198</v>
      </c>
      <c r="C34" s="10" t="s">
        <v>131</v>
      </c>
      <c r="D34" s="11" t="s">
        <v>132</v>
      </c>
      <c r="E34" s="11" t="s">
        <v>133</v>
      </c>
      <c r="F34" s="11" t="s">
        <v>21</v>
      </c>
      <c r="G34" s="12">
        <v>88</v>
      </c>
      <c r="H34" s="12">
        <v>5.6</v>
      </c>
      <c r="I34" s="12">
        <f t="shared" si="2"/>
        <v>492.79999999999995</v>
      </c>
      <c r="J34" s="100"/>
      <c r="K34" s="6"/>
    </row>
    <row r="35" spans="1:16" s="103" customFormat="1" ht="39.6">
      <c r="A35" s="11">
        <v>19</v>
      </c>
      <c r="B35" s="11" t="s">
        <v>199</v>
      </c>
      <c r="C35" s="10" t="s">
        <v>258</v>
      </c>
      <c r="D35" s="16"/>
      <c r="E35" s="16"/>
      <c r="F35" s="11" t="s">
        <v>109</v>
      </c>
      <c r="G35" s="12">
        <v>1</v>
      </c>
      <c r="H35" s="12">
        <v>1250</v>
      </c>
      <c r="I35" s="12">
        <f t="shared" ref="I35:I46" si="4">G35*H35</f>
        <v>1250</v>
      </c>
      <c r="J35" s="12"/>
      <c r="K35" s="27"/>
      <c r="L35" s="13"/>
      <c r="M35" s="17"/>
      <c r="N35" s="102"/>
      <c r="O35" s="102"/>
      <c r="P35" s="102"/>
    </row>
    <row r="36" spans="1:16" s="14" customFormat="1" ht="25.5" customHeight="1">
      <c r="A36" s="11">
        <f>A35+1</f>
        <v>20</v>
      </c>
      <c r="B36" s="11" t="s">
        <v>200</v>
      </c>
      <c r="C36" s="10" t="s">
        <v>143</v>
      </c>
      <c r="D36" s="41"/>
      <c r="E36" s="41"/>
      <c r="F36" s="11" t="s">
        <v>109</v>
      </c>
      <c r="G36" s="12">
        <v>1</v>
      </c>
      <c r="H36" s="12">
        <v>900</v>
      </c>
      <c r="I36" s="12">
        <f t="shared" si="4"/>
        <v>900</v>
      </c>
      <c r="J36" s="12"/>
      <c r="K36" s="27"/>
      <c r="L36" s="13"/>
      <c r="M36" s="17"/>
      <c r="N36" s="13"/>
      <c r="O36" s="13"/>
      <c r="P36" s="13"/>
    </row>
    <row r="37" spans="1:16" s="14" customFormat="1" ht="26.4">
      <c r="A37" s="11">
        <f t="shared" ref="A37:A46" si="5">A36+1</f>
        <v>21</v>
      </c>
      <c r="B37" s="11" t="s">
        <v>201</v>
      </c>
      <c r="C37" s="10" t="s">
        <v>135</v>
      </c>
      <c r="D37" s="41" t="s">
        <v>136</v>
      </c>
      <c r="E37" s="41" t="s">
        <v>137</v>
      </c>
      <c r="F37" s="11" t="s">
        <v>15</v>
      </c>
      <c r="G37" s="12">
        <v>3</v>
      </c>
      <c r="H37" s="12">
        <v>67.5</v>
      </c>
      <c r="I37" s="12">
        <f t="shared" si="4"/>
        <v>202.5</v>
      </c>
      <c r="J37" s="12"/>
      <c r="K37" s="27"/>
      <c r="L37" s="13"/>
      <c r="M37" s="17"/>
      <c r="N37" s="13"/>
      <c r="O37" s="13"/>
      <c r="P37" s="13"/>
    </row>
    <row r="38" spans="1:16" s="19" customFormat="1" ht="14.4">
      <c r="A38" s="11">
        <f t="shared" si="5"/>
        <v>22</v>
      </c>
      <c r="B38" s="11" t="s">
        <v>202</v>
      </c>
      <c r="C38" s="10" t="s">
        <v>110</v>
      </c>
      <c r="D38" s="41" t="s">
        <v>259</v>
      </c>
      <c r="E38" s="41" t="s">
        <v>246</v>
      </c>
      <c r="F38" s="11" t="s">
        <v>30</v>
      </c>
      <c r="G38" s="12">
        <v>5</v>
      </c>
      <c r="H38" s="12">
        <v>31.5</v>
      </c>
      <c r="I38" s="12">
        <f t="shared" si="4"/>
        <v>157.5</v>
      </c>
      <c r="J38" s="12"/>
      <c r="K38" s="27"/>
      <c r="L38" s="13"/>
      <c r="M38" s="17"/>
      <c r="N38" s="18"/>
      <c r="O38" s="18"/>
      <c r="P38" s="18"/>
    </row>
    <row r="39" spans="1:16" s="14" customFormat="1" ht="28.5" customHeight="1">
      <c r="A39" s="11">
        <f t="shared" si="5"/>
        <v>23</v>
      </c>
      <c r="B39" s="11" t="s">
        <v>203</v>
      </c>
      <c r="C39" s="10" t="s">
        <v>111</v>
      </c>
      <c r="D39" s="41" t="s">
        <v>260</v>
      </c>
      <c r="E39" s="41" t="s">
        <v>112</v>
      </c>
      <c r="F39" s="11" t="s">
        <v>30</v>
      </c>
      <c r="G39" s="12">
        <v>25</v>
      </c>
      <c r="H39" s="12">
        <v>33.5</v>
      </c>
      <c r="I39" s="12">
        <f>G39*H39</f>
        <v>837.5</v>
      </c>
      <c r="J39" s="12"/>
      <c r="K39" s="27"/>
      <c r="L39" s="13"/>
      <c r="M39" s="17"/>
      <c r="N39" s="13"/>
      <c r="O39" s="13"/>
      <c r="P39" s="13"/>
    </row>
    <row r="40" spans="1:16" s="14" customFormat="1" ht="26.4">
      <c r="A40" s="11">
        <f t="shared" si="5"/>
        <v>24</v>
      </c>
      <c r="B40" s="11" t="s">
        <v>204</v>
      </c>
      <c r="C40" s="10" t="s">
        <v>242</v>
      </c>
      <c r="D40" s="41" t="s">
        <v>261</v>
      </c>
      <c r="E40" s="41" t="s">
        <v>56</v>
      </c>
      <c r="F40" s="11" t="s">
        <v>29</v>
      </c>
      <c r="G40" s="12">
        <v>7.2</v>
      </c>
      <c r="H40" s="12">
        <v>23.2</v>
      </c>
      <c r="I40" s="12">
        <f>G40*H40</f>
        <v>167.04</v>
      </c>
      <c r="J40" s="12"/>
      <c r="K40" s="3" t="s">
        <v>247</v>
      </c>
      <c r="L40" s="13" t="s">
        <v>248</v>
      </c>
      <c r="M40" s="17"/>
      <c r="N40" s="13">
        <f>66*0.19</f>
        <v>12.540000000000001</v>
      </c>
      <c r="O40" s="13"/>
      <c r="P40" s="13"/>
    </row>
    <row r="41" spans="1:16" s="14" customFormat="1" ht="26.4">
      <c r="A41" s="11">
        <f t="shared" si="5"/>
        <v>25</v>
      </c>
      <c r="B41" s="11" t="s">
        <v>205</v>
      </c>
      <c r="C41" s="10" t="s">
        <v>243</v>
      </c>
      <c r="D41" s="41" t="s">
        <v>262</v>
      </c>
      <c r="E41" s="41" t="s">
        <v>56</v>
      </c>
      <c r="F41" s="11" t="s">
        <v>29</v>
      </c>
      <c r="G41" s="12">
        <v>18.559999999999999</v>
      </c>
      <c r="H41" s="12">
        <v>53.08</v>
      </c>
      <c r="I41" s="12">
        <f>G41*H41</f>
        <v>985.1647999999999</v>
      </c>
      <c r="J41" s="12"/>
      <c r="K41" s="3" t="s">
        <v>128</v>
      </c>
      <c r="L41" s="13" t="s">
        <v>127</v>
      </c>
      <c r="M41" s="17"/>
      <c r="N41" s="13">
        <f>125*0.19</f>
        <v>23.75</v>
      </c>
      <c r="O41" s="13"/>
      <c r="P41" s="13"/>
    </row>
    <row r="42" spans="1:16" s="14" customFormat="1">
      <c r="A42" s="11">
        <f t="shared" si="5"/>
        <v>26</v>
      </c>
      <c r="B42" s="11" t="s">
        <v>206</v>
      </c>
      <c r="C42" s="10" t="s">
        <v>53</v>
      </c>
      <c r="D42" s="41" t="s">
        <v>96</v>
      </c>
      <c r="E42" s="41" t="s">
        <v>54</v>
      </c>
      <c r="F42" s="11" t="s">
        <v>30</v>
      </c>
      <c r="G42" s="12">
        <v>144.03</v>
      </c>
      <c r="H42" s="12">
        <v>1.65</v>
      </c>
      <c r="I42" s="12">
        <f>G42*H42</f>
        <v>237.64949999999999</v>
      </c>
      <c r="J42" s="12"/>
      <c r="K42" s="7"/>
      <c r="L42" s="2"/>
      <c r="M42" s="17"/>
      <c r="N42" s="13"/>
      <c r="O42" s="13"/>
      <c r="P42" s="13"/>
    </row>
    <row r="43" spans="1:16" s="14" customFormat="1" ht="39.6">
      <c r="A43" s="11">
        <f t="shared" si="5"/>
        <v>27</v>
      </c>
      <c r="B43" s="11" t="s">
        <v>207</v>
      </c>
      <c r="C43" s="10" t="s">
        <v>95</v>
      </c>
      <c r="D43" s="41" t="s">
        <v>97</v>
      </c>
      <c r="E43" s="41" t="s">
        <v>98</v>
      </c>
      <c r="F43" s="11" t="s">
        <v>30</v>
      </c>
      <c r="G43" s="12">
        <f>G44</f>
        <v>92.6</v>
      </c>
      <c r="H43" s="12">
        <v>2.2000000000000002</v>
      </c>
      <c r="I43" s="12">
        <f t="shared" si="4"/>
        <v>203.72</v>
      </c>
      <c r="J43" s="12"/>
      <c r="K43" s="27"/>
      <c r="M43" s="17"/>
      <c r="N43" s="13"/>
      <c r="O43" s="13"/>
      <c r="P43" s="13"/>
    </row>
    <row r="44" spans="1:16" s="14" customFormat="1" ht="26.4">
      <c r="A44" s="11">
        <f t="shared" si="5"/>
        <v>28</v>
      </c>
      <c r="B44" s="11" t="s">
        <v>208</v>
      </c>
      <c r="C44" s="10" t="s">
        <v>104</v>
      </c>
      <c r="D44" s="41" t="s">
        <v>106</v>
      </c>
      <c r="E44" s="41" t="s">
        <v>105</v>
      </c>
      <c r="F44" s="11" t="s">
        <v>30</v>
      </c>
      <c r="G44" s="12">
        <f>36.8+9+46.8</f>
        <v>92.6</v>
      </c>
      <c r="H44" s="12">
        <v>6.7</v>
      </c>
      <c r="I44" s="12">
        <f t="shared" si="4"/>
        <v>620.41999999999996</v>
      </c>
      <c r="J44" s="12"/>
      <c r="K44" s="27"/>
      <c r="L44" s="2"/>
      <c r="M44" s="2"/>
      <c r="N44" s="13"/>
      <c r="O44" s="13"/>
      <c r="P44" s="13"/>
    </row>
    <row r="45" spans="1:16" s="14" customFormat="1" ht="14.4">
      <c r="A45" s="11">
        <f t="shared" si="5"/>
        <v>29</v>
      </c>
      <c r="B45" s="11" t="s">
        <v>209</v>
      </c>
      <c r="C45" s="10" t="s">
        <v>99</v>
      </c>
      <c r="D45" s="41" t="s">
        <v>100</v>
      </c>
      <c r="E45" s="41" t="s">
        <v>98</v>
      </c>
      <c r="F45" s="11" t="s">
        <v>30</v>
      </c>
      <c r="G45" s="12">
        <v>266.5</v>
      </c>
      <c r="H45" s="12">
        <v>2.8</v>
      </c>
      <c r="I45" s="12">
        <f t="shared" si="4"/>
        <v>746.19999999999993</v>
      </c>
      <c r="J45" s="12"/>
      <c r="K45" s="27"/>
      <c r="L45" s="13"/>
      <c r="M45" s="17"/>
      <c r="N45" s="13"/>
      <c r="O45" s="13"/>
      <c r="P45" s="13"/>
    </row>
    <row r="46" spans="1:16" s="14" customFormat="1" ht="14.4">
      <c r="A46" s="11">
        <f t="shared" si="5"/>
        <v>30</v>
      </c>
      <c r="B46" s="11" t="s">
        <v>210</v>
      </c>
      <c r="C46" s="10" t="s">
        <v>101</v>
      </c>
      <c r="D46" s="41" t="s">
        <v>102</v>
      </c>
      <c r="E46" s="41" t="s">
        <v>103</v>
      </c>
      <c r="F46" s="11" t="s">
        <v>30</v>
      </c>
      <c r="G46" s="12">
        <v>627.745</v>
      </c>
      <c r="H46" s="12">
        <v>2.25</v>
      </c>
      <c r="I46" s="12">
        <f t="shared" si="4"/>
        <v>1412.42625</v>
      </c>
      <c r="J46" s="12"/>
      <c r="K46" s="27"/>
      <c r="L46" s="13"/>
      <c r="M46" s="17"/>
      <c r="N46" s="13"/>
      <c r="O46" s="13"/>
      <c r="P46" s="13"/>
    </row>
    <row r="47" spans="1:16" s="14" customFormat="1" ht="26.4">
      <c r="A47" s="11">
        <v>31</v>
      </c>
      <c r="B47" s="11" t="s">
        <v>211</v>
      </c>
      <c r="C47" s="10" t="s">
        <v>151</v>
      </c>
      <c r="D47" s="41" t="s">
        <v>152</v>
      </c>
      <c r="E47" s="43" t="s">
        <v>28</v>
      </c>
      <c r="F47" s="11" t="s">
        <v>14</v>
      </c>
      <c r="G47" s="12">
        <v>3</v>
      </c>
      <c r="H47" s="12">
        <v>190</v>
      </c>
      <c r="I47" s="12">
        <f>G47*H47</f>
        <v>570</v>
      </c>
      <c r="J47" s="12"/>
      <c r="K47" s="27"/>
      <c r="L47" s="36"/>
      <c r="M47" s="17"/>
      <c r="N47" s="13"/>
      <c r="O47" s="13"/>
      <c r="P47" s="13"/>
    </row>
    <row r="48" spans="1:16" s="14" customFormat="1" ht="26.4">
      <c r="A48" s="11">
        <f>1+A47</f>
        <v>32</v>
      </c>
      <c r="B48" s="11" t="s">
        <v>212</v>
      </c>
      <c r="C48" s="10" t="s">
        <v>250</v>
      </c>
      <c r="D48" s="43"/>
      <c r="E48" s="16"/>
      <c r="F48" s="11" t="s">
        <v>14</v>
      </c>
      <c r="G48" s="12">
        <v>1</v>
      </c>
      <c r="H48" s="12">
        <v>75</v>
      </c>
      <c r="I48" s="12">
        <f t="shared" ref="I48" si="6">G48*H48</f>
        <v>75</v>
      </c>
      <c r="J48" s="12"/>
      <c r="K48" s="27"/>
      <c r="L48" s="36"/>
      <c r="M48" s="17"/>
      <c r="N48" s="13"/>
      <c r="O48" s="13"/>
      <c r="P48" s="13"/>
    </row>
    <row r="49" spans="1:16" s="14" customFormat="1" ht="32.25" customHeight="1">
      <c r="A49" s="11">
        <f t="shared" ref="A49:A51" si="7">1+A48</f>
        <v>33</v>
      </c>
      <c r="B49" s="11" t="s">
        <v>213</v>
      </c>
      <c r="C49" s="10" t="s">
        <v>251</v>
      </c>
      <c r="D49" s="43"/>
      <c r="E49" s="16"/>
      <c r="F49" s="11" t="s">
        <v>14</v>
      </c>
      <c r="G49" s="12">
        <v>1</v>
      </c>
      <c r="H49" s="12">
        <v>75</v>
      </c>
      <c r="I49" s="12">
        <f t="shared" ref="I49:I51" si="8">G49*H49</f>
        <v>75</v>
      </c>
      <c r="J49" s="12"/>
      <c r="K49" s="27"/>
      <c r="L49" s="36"/>
      <c r="M49" s="17"/>
      <c r="N49" s="13"/>
      <c r="O49" s="13"/>
      <c r="P49" s="13"/>
    </row>
    <row r="50" spans="1:16" s="14" customFormat="1" ht="18" customHeight="1">
      <c r="A50" s="11">
        <f t="shared" si="7"/>
        <v>34</v>
      </c>
      <c r="B50" s="11" t="s">
        <v>214</v>
      </c>
      <c r="C50" s="10" t="s">
        <v>59</v>
      </c>
      <c r="D50" s="41" t="s">
        <v>60</v>
      </c>
      <c r="E50" s="43" t="s">
        <v>28</v>
      </c>
      <c r="F50" s="11" t="s">
        <v>18</v>
      </c>
      <c r="G50" s="12">
        <v>1</v>
      </c>
      <c r="H50" s="12">
        <v>167</v>
      </c>
      <c r="I50" s="12">
        <f t="shared" si="8"/>
        <v>167</v>
      </c>
      <c r="J50" s="12"/>
      <c r="K50" s="27"/>
      <c r="L50" s="13"/>
      <c r="M50" s="17"/>
      <c r="N50" s="13"/>
      <c r="O50" s="13"/>
      <c r="P50" s="13"/>
    </row>
    <row r="51" spans="1:16" s="14" customFormat="1" ht="17.25" customHeight="1">
      <c r="A51" s="11">
        <f t="shared" si="7"/>
        <v>35</v>
      </c>
      <c r="B51" s="11" t="s">
        <v>215</v>
      </c>
      <c r="C51" s="10" t="s">
        <v>138</v>
      </c>
      <c r="D51" s="41"/>
      <c r="E51" s="43"/>
      <c r="F51" s="11" t="s">
        <v>18</v>
      </c>
      <c r="G51" s="12">
        <v>2</v>
      </c>
      <c r="H51" s="12">
        <v>60</v>
      </c>
      <c r="I51" s="12">
        <f t="shared" si="8"/>
        <v>120</v>
      </c>
      <c r="J51" s="12"/>
      <c r="K51" s="27"/>
      <c r="L51" s="13"/>
      <c r="M51" s="17"/>
      <c r="N51" s="13"/>
      <c r="O51" s="13"/>
      <c r="P51" s="13"/>
    </row>
    <row r="52" spans="1:16" s="4" customFormat="1" ht="15">
      <c r="A52" s="45"/>
      <c r="B52" s="45"/>
      <c r="D52" s="35"/>
      <c r="E52" s="35"/>
      <c r="F52" s="46" t="s">
        <v>45</v>
      </c>
      <c r="G52" s="46"/>
      <c r="H52" s="47"/>
      <c r="I52" s="48"/>
      <c r="J52" s="49">
        <f>SUM(I17:I51)</f>
        <v>15658.352050000003</v>
      </c>
      <c r="K52" s="154"/>
      <c r="L52" s="154"/>
    </row>
    <row r="53" spans="1:16" s="4" customFormat="1" ht="15">
      <c r="A53" s="45"/>
      <c r="B53" s="45"/>
      <c r="C53" s="104"/>
      <c r="D53" s="35"/>
      <c r="E53" s="35"/>
      <c r="F53" s="35"/>
      <c r="G53" s="5"/>
      <c r="H53" s="51"/>
      <c r="I53" s="56"/>
      <c r="J53" s="105"/>
      <c r="K53" s="15"/>
      <c r="L53" s="15"/>
    </row>
    <row r="54" spans="1:16">
      <c r="A54" s="106"/>
      <c r="B54" s="21"/>
      <c r="C54" s="32" t="s">
        <v>43</v>
      </c>
      <c r="D54" s="21"/>
      <c r="E54" s="21"/>
      <c r="F54" s="21"/>
      <c r="G54" s="21"/>
      <c r="H54" s="21"/>
      <c r="I54" s="21"/>
      <c r="J54" s="12"/>
      <c r="K54" s="27"/>
    </row>
    <row r="55" spans="1:16" ht="39.6">
      <c r="A55" s="11">
        <v>36</v>
      </c>
      <c r="B55" s="11" t="s">
        <v>216</v>
      </c>
      <c r="C55" s="24" t="s">
        <v>90</v>
      </c>
      <c r="D55" s="107" t="s">
        <v>263</v>
      </c>
      <c r="E55" s="23" t="s">
        <v>89</v>
      </c>
      <c r="F55" s="23" t="s">
        <v>17</v>
      </c>
      <c r="G55" s="25">
        <v>40</v>
      </c>
      <c r="H55" s="12">
        <v>28</v>
      </c>
      <c r="I55" s="12">
        <f t="shared" ref="I55:I56" si="9">H55*G55</f>
        <v>1120</v>
      </c>
      <c r="J55" s="106"/>
      <c r="K55" s="30"/>
    </row>
    <row r="56" spans="1:16">
      <c r="A56" s="11">
        <f>A55+1</f>
        <v>37</v>
      </c>
      <c r="B56" s="11" t="s">
        <v>217</v>
      </c>
      <c r="C56" s="24" t="s">
        <v>107</v>
      </c>
      <c r="D56" s="107" t="s">
        <v>255</v>
      </c>
      <c r="E56" s="23" t="s">
        <v>88</v>
      </c>
      <c r="F56" s="23" t="s">
        <v>17</v>
      </c>
      <c r="G56" s="25">
        <v>30</v>
      </c>
      <c r="H56" s="12">
        <v>5.3</v>
      </c>
      <c r="I56" s="12">
        <f t="shared" si="9"/>
        <v>159</v>
      </c>
      <c r="J56" s="106"/>
      <c r="K56" s="30"/>
    </row>
    <row r="57" spans="1:16">
      <c r="A57" s="11">
        <f>A56+1</f>
        <v>38</v>
      </c>
      <c r="B57" s="11" t="s">
        <v>218</v>
      </c>
      <c r="C57" s="24" t="s">
        <v>173</v>
      </c>
      <c r="D57" s="107" t="s">
        <v>147</v>
      </c>
      <c r="E57" s="23" t="s">
        <v>148</v>
      </c>
      <c r="F57" s="23" t="s">
        <v>34</v>
      </c>
      <c r="G57" s="25">
        <v>1</v>
      </c>
      <c r="H57" s="12">
        <v>4782.67</v>
      </c>
      <c r="I57" s="12">
        <f t="shared" ref="I57" si="10">H57*G57</f>
        <v>4782.67</v>
      </c>
      <c r="J57" s="106"/>
      <c r="K57" s="30"/>
    </row>
    <row r="58" spans="1:16" ht="26.4">
      <c r="A58" s="11">
        <v>39</v>
      </c>
      <c r="B58" s="11" t="s">
        <v>219</v>
      </c>
      <c r="C58" s="24" t="s">
        <v>117</v>
      </c>
      <c r="D58" s="107"/>
      <c r="E58" s="108"/>
      <c r="F58" s="62" t="s">
        <v>34</v>
      </c>
      <c r="G58" s="63">
        <v>1</v>
      </c>
      <c r="H58" s="63">
        <v>450</v>
      </c>
      <c r="I58" s="12">
        <f>H58*G58</f>
        <v>450</v>
      </c>
      <c r="J58" s="59"/>
      <c r="K58" s="31"/>
    </row>
    <row r="59" spans="1:16" ht="26.4">
      <c r="A59" s="11">
        <f>1+A58</f>
        <v>40</v>
      </c>
      <c r="B59" s="11" t="s">
        <v>220</v>
      </c>
      <c r="C59" s="24" t="s">
        <v>121</v>
      </c>
      <c r="D59" s="107" t="s">
        <v>122</v>
      </c>
      <c r="E59" s="62" t="s">
        <v>123</v>
      </c>
      <c r="F59" s="62" t="s">
        <v>34</v>
      </c>
      <c r="G59" s="63">
        <v>1</v>
      </c>
      <c r="H59" s="63">
        <v>58.36</v>
      </c>
      <c r="I59" s="12">
        <f t="shared" ref="I59:I64" si="11">G59*H59</f>
        <v>58.36</v>
      </c>
      <c r="J59" s="59"/>
      <c r="K59" s="31"/>
    </row>
    <row r="60" spans="1:16" ht="26.4">
      <c r="A60" s="11">
        <f t="shared" ref="A60:A64" si="12">1+A59</f>
        <v>41</v>
      </c>
      <c r="B60" s="11" t="s">
        <v>221</v>
      </c>
      <c r="C60" s="24" t="s">
        <v>252</v>
      </c>
      <c r="D60" s="107" t="s">
        <v>125</v>
      </c>
      <c r="E60" s="64" t="s">
        <v>124</v>
      </c>
      <c r="F60" s="64" t="s">
        <v>34</v>
      </c>
      <c r="G60" s="65">
        <v>1</v>
      </c>
      <c r="H60" s="66">
        <v>95</v>
      </c>
      <c r="I60" s="12">
        <f t="shared" si="11"/>
        <v>95</v>
      </c>
      <c r="J60" s="59"/>
      <c r="K60" s="31"/>
    </row>
    <row r="61" spans="1:16" ht="52.8">
      <c r="A61" s="11">
        <f t="shared" si="12"/>
        <v>42</v>
      </c>
      <c r="B61" s="11" t="s">
        <v>222</v>
      </c>
      <c r="C61" s="24" t="s">
        <v>158</v>
      </c>
      <c r="D61" s="107" t="s">
        <v>159</v>
      </c>
      <c r="E61" s="108" t="s">
        <v>160</v>
      </c>
      <c r="F61" s="62" t="s">
        <v>17</v>
      </c>
      <c r="G61" s="63">
        <v>4</v>
      </c>
      <c r="H61" s="63">
        <v>1.8</v>
      </c>
      <c r="I61" s="12">
        <f t="shared" si="11"/>
        <v>7.2</v>
      </c>
      <c r="J61" s="59"/>
      <c r="K61" s="31"/>
    </row>
    <row r="62" spans="1:16">
      <c r="A62" s="11">
        <f t="shared" si="12"/>
        <v>43</v>
      </c>
      <c r="B62" s="11" t="s">
        <v>223</v>
      </c>
      <c r="C62" s="24" t="s">
        <v>161</v>
      </c>
      <c r="D62" s="107" t="s">
        <v>162</v>
      </c>
      <c r="E62" s="108" t="s">
        <v>163</v>
      </c>
      <c r="F62" s="62" t="s">
        <v>34</v>
      </c>
      <c r="G62" s="63">
        <v>1</v>
      </c>
      <c r="H62" s="63">
        <v>13.68</v>
      </c>
      <c r="I62" s="12">
        <f t="shared" si="11"/>
        <v>13.68</v>
      </c>
      <c r="J62" s="59"/>
      <c r="K62" s="31"/>
    </row>
    <row r="63" spans="1:16" ht="26.4">
      <c r="A63" s="11">
        <f t="shared" si="12"/>
        <v>44</v>
      </c>
      <c r="B63" s="11" t="s">
        <v>224</v>
      </c>
      <c r="C63" s="24" t="s">
        <v>164</v>
      </c>
      <c r="D63" s="107" t="s">
        <v>165</v>
      </c>
      <c r="E63" s="108" t="s">
        <v>166</v>
      </c>
      <c r="F63" s="62" t="s">
        <v>17</v>
      </c>
      <c r="G63" s="63">
        <v>4</v>
      </c>
      <c r="H63" s="63">
        <v>4.9800000000000004</v>
      </c>
      <c r="I63" s="12">
        <f t="shared" si="11"/>
        <v>19.920000000000002</v>
      </c>
      <c r="J63" s="59"/>
      <c r="K63" s="31"/>
    </row>
    <row r="64" spans="1:16">
      <c r="A64" s="11">
        <f t="shared" si="12"/>
        <v>45</v>
      </c>
      <c r="B64" s="11" t="s">
        <v>225</v>
      </c>
      <c r="C64" s="24" t="s">
        <v>118</v>
      </c>
      <c r="D64" s="107" t="s">
        <v>120</v>
      </c>
      <c r="E64" s="62" t="s">
        <v>119</v>
      </c>
      <c r="F64" s="23" t="s">
        <v>34</v>
      </c>
      <c r="G64" s="63">
        <v>8</v>
      </c>
      <c r="H64" s="63">
        <v>38.200000000000003</v>
      </c>
      <c r="I64" s="12">
        <f t="shared" si="11"/>
        <v>305.60000000000002</v>
      </c>
      <c r="J64" s="59"/>
      <c r="K64" s="31"/>
    </row>
    <row r="65" spans="1:11">
      <c r="A65" s="34"/>
      <c r="B65" s="34"/>
      <c r="C65" s="34"/>
      <c r="D65" s="34"/>
      <c r="E65" s="34"/>
      <c r="F65" s="60" t="s">
        <v>44</v>
      </c>
      <c r="G65" s="60"/>
      <c r="H65" s="61"/>
      <c r="I65" s="61"/>
      <c r="J65" s="49">
        <f>SUM(I55:I64)</f>
        <v>7011.43</v>
      </c>
      <c r="K65" s="27"/>
    </row>
    <row r="66" spans="1:11">
      <c r="A66" s="34"/>
      <c r="B66" s="34"/>
      <c r="C66" s="34"/>
      <c r="D66" s="34"/>
      <c r="E66" s="34"/>
      <c r="F66" s="34"/>
      <c r="G66" s="36"/>
      <c r="H66" s="34"/>
      <c r="I66" s="34"/>
      <c r="J66" s="20"/>
      <c r="K66" s="27"/>
    </row>
    <row r="67" spans="1:11" ht="12" customHeight="1">
      <c r="A67" s="34"/>
      <c r="B67" s="34"/>
      <c r="C67" s="34"/>
      <c r="D67" s="34"/>
      <c r="E67" s="34"/>
      <c r="F67" s="34"/>
      <c r="G67" s="36"/>
      <c r="H67" s="34"/>
      <c r="I67" s="34"/>
      <c r="J67" s="20"/>
      <c r="K67" s="27"/>
    </row>
    <row r="68" spans="1:11">
      <c r="A68" s="37"/>
      <c r="B68" s="37"/>
      <c r="C68" s="33" t="s">
        <v>62</v>
      </c>
      <c r="D68" s="37"/>
      <c r="E68" s="37"/>
      <c r="F68" s="37"/>
      <c r="G68" s="38"/>
      <c r="H68" s="37"/>
      <c r="I68" s="37"/>
      <c r="J68" s="12"/>
      <c r="K68" s="27"/>
    </row>
    <row r="69" spans="1:11">
      <c r="A69" s="41">
        <v>46</v>
      </c>
      <c r="B69" s="23" t="s">
        <v>226</v>
      </c>
      <c r="C69" s="10" t="s">
        <v>63</v>
      </c>
      <c r="D69" s="22" t="s">
        <v>74</v>
      </c>
      <c r="E69" s="22" t="s">
        <v>64</v>
      </c>
      <c r="F69" s="22" t="s">
        <v>29</v>
      </c>
      <c r="G69" s="109">
        <v>61.3</v>
      </c>
      <c r="H69" s="143">
        <v>6</v>
      </c>
      <c r="I69" s="12">
        <f t="shared" ref="I69:I74" si="13">G69*H69</f>
        <v>367.79999999999995</v>
      </c>
      <c r="J69" s="12"/>
      <c r="K69" s="27"/>
    </row>
    <row r="70" spans="1:11">
      <c r="A70" s="41">
        <f>A69+1</f>
        <v>47</v>
      </c>
      <c r="B70" s="23" t="s">
        <v>227</v>
      </c>
      <c r="C70" s="10" t="s">
        <v>65</v>
      </c>
      <c r="D70" s="11" t="s">
        <v>75</v>
      </c>
      <c r="E70" s="22" t="s">
        <v>66</v>
      </c>
      <c r="F70" s="22" t="s">
        <v>14</v>
      </c>
      <c r="G70" s="109">
        <v>3</v>
      </c>
      <c r="H70" s="143">
        <v>25</v>
      </c>
      <c r="I70" s="12">
        <f t="shared" si="13"/>
        <v>75</v>
      </c>
      <c r="J70" s="12"/>
      <c r="K70" s="27"/>
    </row>
    <row r="71" spans="1:11" ht="26.4">
      <c r="A71" s="41">
        <f t="shared" ref="A71:A74" si="14">A70+1</f>
        <v>48</v>
      </c>
      <c r="B71" s="23" t="s">
        <v>228</v>
      </c>
      <c r="C71" s="10" t="s">
        <v>79</v>
      </c>
      <c r="D71" s="11" t="s">
        <v>76</v>
      </c>
      <c r="E71" s="11" t="s">
        <v>67</v>
      </c>
      <c r="F71" s="22" t="s">
        <v>14</v>
      </c>
      <c r="G71" s="109">
        <v>3</v>
      </c>
      <c r="H71" s="143">
        <v>1.5</v>
      </c>
      <c r="I71" s="12">
        <f t="shared" si="13"/>
        <v>4.5</v>
      </c>
      <c r="J71" s="12"/>
      <c r="K71" s="27"/>
    </row>
    <row r="72" spans="1:11">
      <c r="A72" s="41">
        <f t="shared" si="14"/>
        <v>49</v>
      </c>
      <c r="B72" s="23" t="s">
        <v>229</v>
      </c>
      <c r="C72" s="10" t="s">
        <v>68</v>
      </c>
      <c r="D72" s="11" t="s">
        <v>77</v>
      </c>
      <c r="E72" s="22" t="s">
        <v>69</v>
      </c>
      <c r="F72" s="22" t="s">
        <v>29</v>
      </c>
      <c r="G72" s="109">
        <v>2</v>
      </c>
      <c r="H72" s="143">
        <v>40</v>
      </c>
      <c r="I72" s="12">
        <f t="shared" si="13"/>
        <v>80</v>
      </c>
      <c r="J72" s="12"/>
      <c r="K72" s="27"/>
    </row>
    <row r="73" spans="1:11">
      <c r="A73" s="41">
        <f t="shared" si="14"/>
        <v>50</v>
      </c>
      <c r="B73" s="23" t="s">
        <v>230</v>
      </c>
      <c r="C73" s="10" t="s">
        <v>140</v>
      </c>
      <c r="D73" s="11" t="s">
        <v>139</v>
      </c>
      <c r="E73" s="134" t="s">
        <v>141</v>
      </c>
      <c r="F73" s="134" t="s">
        <v>14</v>
      </c>
      <c r="G73" s="109">
        <v>3</v>
      </c>
      <c r="H73" s="143">
        <v>1.3</v>
      </c>
      <c r="I73" s="12">
        <f t="shared" si="13"/>
        <v>3.9000000000000004</v>
      </c>
      <c r="J73" s="12"/>
      <c r="K73" s="27"/>
    </row>
    <row r="74" spans="1:11">
      <c r="A74" s="41">
        <f t="shared" si="14"/>
        <v>51</v>
      </c>
      <c r="B74" s="23" t="s">
        <v>231</v>
      </c>
      <c r="C74" s="10" t="s">
        <v>80</v>
      </c>
      <c r="D74" s="11" t="s">
        <v>253</v>
      </c>
      <c r="E74" s="134" t="s">
        <v>70</v>
      </c>
      <c r="F74" s="134" t="s">
        <v>14</v>
      </c>
      <c r="G74" s="109">
        <v>3</v>
      </c>
      <c r="H74" s="110">
        <v>2.5</v>
      </c>
      <c r="I74" s="12">
        <f t="shared" si="13"/>
        <v>7.5</v>
      </c>
      <c r="J74" s="12"/>
      <c r="K74" s="27"/>
    </row>
    <row r="75" spans="1:11" ht="26.4">
      <c r="A75" s="41">
        <v>52</v>
      </c>
      <c r="B75" s="23" t="s">
        <v>232</v>
      </c>
      <c r="C75" s="10" t="s">
        <v>71</v>
      </c>
      <c r="D75" s="41" t="s">
        <v>78</v>
      </c>
      <c r="E75" s="41" t="s">
        <v>72</v>
      </c>
      <c r="F75" s="107" t="s">
        <v>15</v>
      </c>
      <c r="G75" s="92">
        <v>10</v>
      </c>
      <c r="H75" s="92">
        <v>0.45</v>
      </c>
      <c r="I75" s="92">
        <f t="shared" ref="I75" si="15">G75*H75</f>
        <v>4.5</v>
      </c>
      <c r="J75" s="12"/>
      <c r="K75" s="27"/>
    </row>
    <row r="76" spans="1:11">
      <c r="A76" s="41">
        <f>A75+1</f>
        <v>53</v>
      </c>
      <c r="B76" s="23" t="s">
        <v>233</v>
      </c>
      <c r="C76" s="10" t="s">
        <v>142</v>
      </c>
      <c r="D76" s="153" t="s">
        <v>254</v>
      </c>
      <c r="E76" s="41" t="s">
        <v>72</v>
      </c>
      <c r="F76" s="134" t="s">
        <v>14</v>
      </c>
      <c r="G76" s="109">
        <v>2</v>
      </c>
      <c r="H76" s="143">
        <v>25</v>
      </c>
      <c r="I76" s="12">
        <f>G76*H76</f>
        <v>50</v>
      </c>
      <c r="J76" s="12"/>
      <c r="K76" s="27"/>
    </row>
    <row r="77" spans="1:11" ht="26.4">
      <c r="A77" s="41">
        <f>A76+1</f>
        <v>54</v>
      </c>
      <c r="B77" s="23" t="s">
        <v>234</v>
      </c>
      <c r="C77" s="147" t="s">
        <v>153</v>
      </c>
      <c r="D77" s="146" t="s">
        <v>154</v>
      </c>
      <c r="E77" s="146" t="s">
        <v>72</v>
      </c>
      <c r="F77" s="146" t="s">
        <v>15</v>
      </c>
      <c r="G77" s="12">
        <v>200</v>
      </c>
      <c r="H77" s="148">
        <v>0.65</v>
      </c>
      <c r="I77" s="92">
        <f t="shared" ref="I77:I79" si="16">G77*H77</f>
        <v>130</v>
      </c>
      <c r="J77" s="12"/>
      <c r="K77" s="27"/>
    </row>
    <row r="78" spans="1:11" ht="26.4">
      <c r="A78" s="41">
        <f>A77+1</f>
        <v>55</v>
      </c>
      <c r="B78" s="23" t="s">
        <v>235</v>
      </c>
      <c r="C78" s="147" t="s">
        <v>168</v>
      </c>
      <c r="D78" s="146" t="s">
        <v>167</v>
      </c>
      <c r="E78" s="146" t="s">
        <v>72</v>
      </c>
      <c r="F78" s="146" t="s">
        <v>18</v>
      </c>
      <c r="G78" s="12">
        <v>2</v>
      </c>
      <c r="H78" s="148">
        <v>32</v>
      </c>
      <c r="I78" s="92">
        <f t="shared" si="16"/>
        <v>64</v>
      </c>
      <c r="J78" s="12"/>
      <c r="K78" s="27"/>
    </row>
    <row r="79" spans="1:11" ht="26.4">
      <c r="A79" s="41">
        <f>A78+1</f>
        <v>56</v>
      </c>
      <c r="B79" s="23" t="s">
        <v>236</v>
      </c>
      <c r="C79" s="147" t="s">
        <v>170</v>
      </c>
      <c r="D79" s="11" t="s">
        <v>171</v>
      </c>
      <c r="E79" s="146" t="s">
        <v>169</v>
      </c>
      <c r="F79" s="146" t="s">
        <v>18</v>
      </c>
      <c r="G79" s="12">
        <v>1</v>
      </c>
      <c r="H79" s="148">
        <v>100</v>
      </c>
      <c r="I79" s="92">
        <f t="shared" si="16"/>
        <v>100</v>
      </c>
      <c r="J79" s="12"/>
      <c r="K79" s="27"/>
    </row>
    <row r="80" spans="1:11">
      <c r="A80" s="34"/>
      <c r="B80" s="34"/>
      <c r="C80" s="34"/>
      <c r="D80" s="34"/>
      <c r="E80" s="34"/>
      <c r="F80" s="39" t="s">
        <v>73</v>
      </c>
      <c r="G80" s="39"/>
      <c r="H80" s="40"/>
      <c r="I80" s="40"/>
      <c r="J80" s="49">
        <f>SUM(I69:I79)</f>
        <v>887.19999999999993</v>
      </c>
      <c r="K80" s="27"/>
    </row>
    <row r="81" spans="1:11">
      <c r="A81" s="26"/>
      <c r="B81" s="26"/>
      <c r="C81" s="26"/>
      <c r="D81" s="111"/>
      <c r="E81" s="111"/>
      <c r="F81" s="26"/>
      <c r="G81" s="26"/>
      <c r="H81" s="26"/>
      <c r="I81" s="26"/>
      <c r="J81" s="20"/>
      <c r="K81" s="27"/>
    </row>
    <row r="82" spans="1:11">
      <c r="A82" s="28"/>
      <c r="B82" s="29"/>
      <c r="C82" s="28"/>
      <c r="D82" s="112"/>
      <c r="E82" s="168" t="s">
        <v>35</v>
      </c>
      <c r="F82" s="168"/>
      <c r="G82" s="168"/>
      <c r="H82" s="113"/>
      <c r="I82" s="114"/>
      <c r="J82" s="115">
        <f>J52+J65+J80</f>
        <v>23556.982050000002</v>
      </c>
      <c r="K82" s="2"/>
    </row>
    <row r="83" spans="1:11">
      <c r="A83" s="28"/>
      <c r="B83" s="29"/>
      <c r="C83" s="28"/>
      <c r="D83" s="112"/>
      <c r="E83" s="173" t="s">
        <v>36</v>
      </c>
      <c r="F83" s="173"/>
      <c r="G83" s="173"/>
      <c r="H83" s="116"/>
      <c r="I83" s="117"/>
      <c r="J83" s="113">
        <f>J82*0.18</f>
        <v>4240.2567690000005</v>
      </c>
      <c r="K83" s="2"/>
    </row>
    <row r="84" spans="1:11">
      <c r="A84" s="28"/>
      <c r="B84" s="29"/>
      <c r="C84" s="28"/>
      <c r="D84" s="112"/>
      <c r="E84" s="168" t="s">
        <v>16</v>
      </c>
      <c r="F84" s="168"/>
      <c r="G84" s="168"/>
      <c r="H84" s="118"/>
      <c r="I84" s="114"/>
      <c r="J84" s="115">
        <f>J83+J82</f>
        <v>27797.238819000002</v>
      </c>
      <c r="K84" s="2"/>
    </row>
    <row r="85" spans="1:11">
      <c r="A85" s="28"/>
      <c r="B85" s="29"/>
      <c r="C85" s="28"/>
      <c r="D85" s="112"/>
      <c r="E85" s="173" t="s">
        <v>81</v>
      </c>
      <c r="F85" s="173"/>
      <c r="G85" s="173"/>
      <c r="H85" s="116"/>
      <c r="I85" s="117"/>
      <c r="J85" s="113">
        <f>J84*0.15</f>
        <v>4169.5858228500001</v>
      </c>
      <c r="K85" s="2"/>
    </row>
    <row r="86" spans="1:11">
      <c r="A86" s="28"/>
      <c r="B86" s="29"/>
      <c r="C86" s="28"/>
      <c r="D86" s="112"/>
      <c r="E86" s="168" t="s">
        <v>37</v>
      </c>
      <c r="F86" s="168"/>
      <c r="G86" s="168"/>
      <c r="H86" s="118"/>
      <c r="I86" s="114"/>
      <c r="J86" s="115">
        <f>J85+J84</f>
        <v>31966.824641850002</v>
      </c>
      <c r="K86" s="2"/>
    </row>
    <row r="87" spans="1:11">
      <c r="A87" s="28"/>
      <c r="B87" s="29"/>
      <c r="C87" s="28"/>
      <c r="D87" s="112"/>
      <c r="E87" s="174" t="s">
        <v>38</v>
      </c>
      <c r="F87" s="174"/>
      <c r="G87" s="174"/>
      <c r="H87" s="116"/>
      <c r="I87" s="117"/>
      <c r="J87" s="113">
        <v>0</v>
      </c>
      <c r="K87" s="2"/>
    </row>
    <row r="88" spans="1:11">
      <c r="A88" s="28"/>
      <c r="B88" s="29"/>
      <c r="C88" s="28"/>
      <c r="D88" s="112"/>
      <c r="E88" s="174" t="s">
        <v>39</v>
      </c>
      <c r="F88" s="174"/>
      <c r="G88" s="174"/>
      <c r="H88" s="116"/>
      <c r="I88" s="117"/>
      <c r="J88" s="113">
        <v>0</v>
      </c>
      <c r="K88" s="2"/>
    </row>
    <row r="89" spans="1:11">
      <c r="A89" s="28"/>
      <c r="B89" s="29"/>
      <c r="C89" s="28"/>
      <c r="D89" s="112"/>
      <c r="E89" s="174" t="s">
        <v>174</v>
      </c>
      <c r="F89" s="174"/>
      <c r="G89" s="174"/>
      <c r="H89" s="116"/>
      <c r="I89" s="117"/>
      <c r="J89" s="113">
        <v>33.18</v>
      </c>
      <c r="K89" s="2"/>
    </row>
    <row r="90" spans="1:11">
      <c r="A90" s="28"/>
      <c r="B90" s="29"/>
      <c r="C90" s="28"/>
      <c r="D90" s="112"/>
      <c r="E90" s="168" t="s">
        <v>40</v>
      </c>
      <c r="F90" s="168"/>
      <c r="G90" s="168"/>
      <c r="H90" s="118"/>
      <c r="I90" s="114"/>
      <c r="J90" s="115">
        <f>J89+J88+J87+J86</f>
        <v>32000.004641850002</v>
      </c>
      <c r="K90" s="2"/>
    </row>
    <row r="91" spans="1:11">
      <c r="A91" s="28"/>
      <c r="B91" s="29"/>
      <c r="C91" s="28"/>
      <c r="D91" s="112"/>
      <c r="E91" s="174" t="s">
        <v>134</v>
      </c>
      <c r="F91" s="174"/>
      <c r="G91" s="174"/>
      <c r="H91" s="116"/>
      <c r="I91" s="117"/>
      <c r="J91" s="113">
        <f>J90*0.24</f>
        <v>7680.0011140440001</v>
      </c>
      <c r="K91" s="2"/>
    </row>
    <row r="92" spans="1:11">
      <c r="A92" s="28"/>
      <c r="B92" s="29"/>
      <c r="C92" s="28"/>
      <c r="D92" s="112"/>
      <c r="E92" s="168" t="s">
        <v>41</v>
      </c>
      <c r="F92" s="168"/>
      <c r="G92" s="168"/>
      <c r="H92" s="119"/>
      <c r="I92" s="120"/>
      <c r="J92" s="121">
        <f>J90+J91-0.01</f>
        <v>39679.995755894</v>
      </c>
      <c r="K92" s="2"/>
    </row>
    <row r="93" spans="1:11">
      <c r="A93" s="28"/>
      <c r="B93" s="29"/>
      <c r="C93" s="28"/>
      <c r="D93" s="131"/>
      <c r="E93" s="122"/>
      <c r="F93" s="122"/>
      <c r="G93" s="97"/>
      <c r="H93" s="123"/>
      <c r="I93" s="124"/>
      <c r="J93" s="125"/>
      <c r="K93" s="2"/>
    </row>
    <row r="94" spans="1:11">
      <c r="B94" s="140"/>
      <c r="C94" s="52" t="s">
        <v>237</v>
      </c>
      <c r="D94" s="52" t="s">
        <v>237</v>
      </c>
      <c r="E94" s="126"/>
      <c r="F94" s="126"/>
      <c r="G94" s="52" t="s">
        <v>237</v>
      </c>
      <c r="I94" s="6"/>
    </row>
    <row r="95" spans="1:11" ht="20.25" customHeight="1">
      <c r="B95" s="137"/>
      <c r="C95" s="52" t="s">
        <v>175</v>
      </c>
      <c r="D95" s="52" t="s">
        <v>176</v>
      </c>
      <c r="E95" s="126"/>
      <c r="F95" s="126"/>
      <c r="G95" s="52" t="s">
        <v>177</v>
      </c>
      <c r="I95" s="6"/>
    </row>
    <row r="96" spans="1:11">
      <c r="B96" s="137"/>
      <c r="C96" s="127"/>
      <c r="D96" s="52"/>
      <c r="E96" s="128"/>
      <c r="F96" s="128"/>
      <c r="G96" s="52"/>
      <c r="I96" s="6"/>
    </row>
    <row r="97" spans="2:12">
      <c r="B97" s="137"/>
      <c r="C97" s="127"/>
      <c r="D97" s="52"/>
      <c r="E97" s="129"/>
      <c r="F97" s="128"/>
      <c r="G97" s="52"/>
      <c r="I97" s="6"/>
    </row>
    <row r="98" spans="2:12">
      <c r="B98" s="137"/>
      <c r="C98" s="127"/>
      <c r="D98" s="97"/>
      <c r="E98" s="129"/>
      <c r="F98" s="128"/>
      <c r="G98" s="97"/>
      <c r="I98" s="6"/>
    </row>
    <row r="99" spans="2:12">
      <c r="B99" s="137"/>
      <c r="C99" s="52" t="s">
        <v>178</v>
      </c>
      <c r="D99" s="130"/>
      <c r="E99" s="128"/>
      <c r="F99" s="128"/>
      <c r="G99" s="130"/>
      <c r="I99" s="6"/>
    </row>
    <row r="100" spans="2:12">
      <c r="B100" s="137"/>
      <c r="C100" s="52"/>
      <c r="D100" s="130"/>
      <c r="E100" s="129"/>
      <c r="F100" s="128"/>
      <c r="G100" s="130"/>
      <c r="I100" s="6"/>
    </row>
    <row r="101" spans="2:12">
      <c r="B101" s="140"/>
      <c r="C101" s="52"/>
      <c r="D101" s="50"/>
      <c r="E101" s="129"/>
      <c r="F101" s="128"/>
      <c r="G101" s="52"/>
      <c r="I101" s="6"/>
      <c r="L101" s="138"/>
    </row>
    <row r="102" spans="2:12">
      <c r="C102" s="127"/>
      <c r="D102" s="52"/>
      <c r="E102" s="129"/>
      <c r="F102" s="128"/>
      <c r="G102" s="52"/>
      <c r="L102" s="139"/>
    </row>
    <row r="103" spans="2:12">
      <c r="C103" s="127"/>
      <c r="D103" s="129"/>
      <c r="E103" s="129"/>
      <c r="F103" s="128"/>
      <c r="G103" s="97"/>
      <c r="L103" s="139"/>
    </row>
    <row r="104" spans="2:12">
      <c r="C104" s="127"/>
      <c r="D104" s="129"/>
      <c r="E104" s="129"/>
      <c r="F104" s="128"/>
      <c r="G104" s="97"/>
      <c r="L104" s="138"/>
    </row>
    <row r="105" spans="2:12">
      <c r="C105" s="52" t="s">
        <v>179</v>
      </c>
      <c r="D105" s="129"/>
      <c r="E105" s="129"/>
      <c r="F105" s="128"/>
      <c r="G105" s="97"/>
      <c r="L105" s="138"/>
    </row>
    <row r="106" spans="2:12">
      <c r="C106" s="52"/>
      <c r="D106" s="129"/>
      <c r="E106" s="129"/>
      <c r="F106" s="128"/>
      <c r="G106" s="97"/>
      <c r="L106" s="138"/>
    </row>
    <row r="107" spans="2:12">
      <c r="C107" s="52"/>
      <c r="D107" s="129"/>
      <c r="E107" s="129"/>
      <c r="F107" s="128"/>
      <c r="G107" s="97"/>
      <c r="L107" s="138"/>
    </row>
    <row r="108" spans="2:12">
      <c r="C108" s="52"/>
      <c r="D108" s="129"/>
      <c r="E108" s="129"/>
      <c r="F108" s="128"/>
      <c r="G108" s="97"/>
      <c r="L108" s="150"/>
    </row>
    <row r="109" spans="2:12">
      <c r="C109" s="52"/>
      <c r="D109" s="129"/>
      <c r="E109" s="129"/>
      <c r="F109" s="128"/>
      <c r="G109" s="97"/>
      <c r="L109" s="150"/>
    </row>
    <row r="110" spans="2:12">
      <c r="C110" s="127"/>
      <c r="D110" s="129"/>
      <c r="E110" s="129"/>
      <c r="F110" s="128"/>
      <c r="G110" s="97"/>
      <c r="L110" s="151"/>
    </row>
    <row r="111" spans="2:12">
      <c r="C111" s="52" t="s">
        <v>180</v>
      </c>
      <c r="D111" s="129"/>
      <c r="E111" s="129"/>
      <c r="F111" s="128"/>
      <c r="G111" s="97"/>
      <c r="I111" s="2"/>
      <c r="L111" s="151"/>
    </row>
    <row r="112" spans="2:12">
      <c r="C112" s="52"/>
      <c r="D112" s="126"/>
      <c r="E112" s="126"/>
      <c r="F112" s="126"/>
      <c r="G112" s="97"/>
      <c r="I112" s="2"/>
      <c r="L112" s="151"/>
    </row>
    <row r="113" spans="3:14">
      <c r="C113" s="52"/>
      <c r="D113" s="126"/>
      <c r="E113" s="126"/>
      <c r="F113" s="126"/>
      <c r="G113" s="97"/>
    </row>
    <row r="114" spans="3:14">
      <c r="C114" s="127"/>
      <c r="D114" s="129"/>
      <c r="E114" s="129"/>
      <c r="F114" s="128"/>
      <c r="G114" s="97"/>
    </row>
    <row r="115" spans="3:14">
      <c r="C115" s="127"/>
      <c r="D115" s="129"/>
      <c r="E115" s="129"/>
      <c r="F115" s="128"/>
      <c r="G115" s="97"/>
      <c r="L115" s="97"/>
      <c r="M115" s="98"/>
      <c r="N115" s="141"/>
    </row>
    <row r="116" spans="3:14">
      <c r="C116" s="128"/>
      <c r="D116" s="129"/>
      <c r="E116" s="129"/>
      <c r="F116" s="128"/>
      <c r="G116" s="97"/>
      <c r="L116" s="142"/>
      <c r="M116" s="98"/>
      <c r="N116" s="98"/>
    </row>
    <row r="117" spans="3:14">
      <c r="C117" s="128"/>
      <c r="D117" s="129"/>
      <c r="E117" s="129"/>
      <c r="F117" s="128"/>
      <c r="G117" s="97"/>
    </row>
    <row r="118" spans="3:14">
      <c r="C118" s="126"/>
      <c r="D118" s="126"/>
      <c r="E118" s="126"/>
      <c r="F118" s="126"/>
      <c r="G118" s="97"/>
    </row>
    <row r="119" spans="3:14">
      <c r="C119" s="128"/>
      <c r="D119" s="53"/>
      <c r="E119" s="129"/>
      <c r="F119" s="128"/>
      <c r="G119" s="97"/>
    </row>
    <row r="120" spans="3:14">
      <c r="C120" s="128"/>
      <c r="D120" s="129"/>
      <c r="E120" s="129"/>
      <c r="F120" s="128"/>
      <c r="G120" s="97"/>
    </row>
    <row r="121" spans="3:14">
      <c r="C121" s="128"/>
      <c r="D121" s="129"/>
      <c r="E121" s="129"/>
      <c r="F121" s="128"/>
      <c r="G121" s="97"/>
    </row>
    <row r="122" spans="3:14">
      <c r="C122" s="128"/>
      <c r="D122" s="129"/>
      <c r="E122" s="129"/>
      <c r="F122" s="128"/>
      <c r="G122" s="97"/>
    </row>
    <row r="123" spans="3:14">
      <c r="C123" s="128"/>
      <c r="D123" s="129"/>
      <c r="E123" s="129"/>
      <c r="F123" s="128"/>
      <c r="G123" s="97"/>
    </row>
    <row r="124" spans="3:14">
      <c r="C124" s="128"/>
      <c r="D124" s="53"/>
      <c r="E124" s="129"/>
      <c r="F124" s="128"/>
      <c r="G124" s="97"/>
    </row>
    <row r="125" spans="3:14">
      <c r="C125" s="128"/>
      <c r="D125" s="53"/>
      <c r="E125" s="129"/>
      <c r="F125" s="128"/>
      <c r="G125" s="97"/>
    </row>
    <row r="126" spans="3:14">
      <c r="C126" s="128"/>
      <c r="D126" s="128"/>
      <c r="E126" s="128"/>
      <c r="F126" s="128"/>
      <c r="G126" s="97"/>
    </row>
    <row r="127" spans="3:14">
      <c r="C127" s="128"/>
      <c r="D127" s="128"/>
      <c r="E127" s="128"/>
      <c r="F127" s="128"/>
      <c r="G127" s="97"/>
    </row>
    <row r="128" spans="3:14">
      <c r="C128" s="128"/>
      <c r="D128" s="128"/>
      <c r="E128" s="128"/>
      <c r="F128" s="128"/>
      <c r="G128" s="97"/>
    </row>
    <row r="129" spans="3:7">
      <c r="C129" s="126"/>
      <c r="D129" s="126"/>
      <c r="E129" s="126"/>
      <c r="F129" s="126"/>
      <c r="G129" s="97"/>
    </row>
    <row r="130" spans="3:7">
      <c r="C130" s="126"/>
      <c r="D130" s="126"/>
      <c r="E130" s="126"/>
      <c r="F130" s="126"/>
      <c r="G130" s="97"/>
    </row>
    <row r="131" spans="3:7">
      <c r="D131" s="131"/>
      <c r="E131" s="131"/>
      <c r="F131" s="131"/>
      <c r="G131" s="97"/>
    </row>
    <row r="132" spans="3:7">
      <c r="D132" s="131"/>
      <c r="E132" s="131"/>
      <c r="F132" s="131"/>
      <c r="G132" s="97"/>
    </row>
    <row r="133" spans="3:7">
      <c r="D133" s="131"/>
      <c r="E133" s="131"/>
      <c r="F133" s="131"/>
      <c r="G133" s="97"/>
    </row>
    <row r="134" spans="3:7">
      <c r="D134" s="131"/>
      <c r="E134" s="131"/>
      <c r="F134" s="131"/>
      <c r="G134" s="97"/>
    </row>
    <row r="137" spans="3:7">
      <c r="D137" s="2"/>
    </row>
    <row r="138" spans="3:7">
      <c r="D138" s="2"/>
    </row>
    <row r="139" spans="3:7">
      <c r="D139" s="2"/>
    </row>
    <row r="140" spans="3:7">
      <c r="D140" s="2"/>
    </row>
    <row r="141" spans="3:7">
      <c r="D141" s="2"/>
    </row>
    <row r="142" spans="3:7">
      <c r="D142" s="2"/>
    </row>
    <row r="143" spans="3:7">
      <c r="D143" s="2"/>
    </row>
    <row r="144" spans="3:7">
      <c r="D144" s="2"/>
    </row>
  </sheetData>
  <sheetProtection selectLockedCells="1" selectUnlockedCells="1"/>
  <mergeCells count="25">
    <mergeCell ref="E83:G83"/>
    <mergeCell ref="E84:G84"/>
    <mergeCell ref="E90:G90"/>
    <mergeCell ref="E91:G91"/>
    <mergeCell ref="E92:G92"/>
    <mergeCell ref="E85:G85"/>
    <mergeCell ref="E86:G86"/>
    <mergeCell ref="E87:G87"/>
    <mergeCell ref="E88:G88"/>
    <mergeCell ref="E89:G89"/>
    <mergeCell ref="E82:G82"/>
    <mergeCell ref="G1:I4"/>
    <mergeCell ref="G7:H7"/>
    <mergeCell ref="G9:H9"/>
    <mergeCell ref="J12:J14"/>
    <mergeCell ref="K52:L52"/>
    <mergeCell ref="I12:I14"/>
    <mergeCell ref="A12:A14"/>
    <mergeCell ref="C12:C14"/>
    <mergeCell ref="F12:F14"/>
    <mergeCell ref="B12:B14"/>
    <mergeCell ref="D12:D14"/>
    <mergeCell ref="E12:E14"/>
    <mergeCell ref="G12:G14"/>
    <mergeCell ref="H12:H14"/>
  </mergeCells>
  <phoneticPr fontId="3" type="noConversion"/>
  <printOptions horizontalCentered="1"/>
  <pageMargins left="0.4597222222222222" right="0.15" top="0.2902777777777778" bottom="0.33958333333333335" header="0.51180555555555551" footer="0.19652777777777777"/>
  <pageSetup paperSize="9" scale="55" orientation="landscape" useFirstPageNumber="1" r:id="rId1"/>
  <headerFooter alignWithMargins="0">
    <oddFooter>Σελίδα &amp;P</oddFooter>
  </headerFooter>
  <rowBreaks count="3" manualBreakCount="3">
    <brk id="52" max="9" man="1"/>
    <brk id="66" max="9" man="1"/>
    <brk id="11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ΠΡΟΥΠΟΛΟΓΙΣΜΟΣ</vt:lpstr>
      <vt:lpstr>ΠΡΟΥΠΟΛΟΓΙΣΜΟΣ!Print_Area</vt:lpstr>
      <vt:lpstr>ΠΡΟΥΠΟΛΟΓΙΣΜΟΣ!Print_Titles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ΠΠ</dc:creator>
  <cp:lastModifiedBy>User</cp:lastModifiedBy>
  <cp:lastPrinted>2019-11-30T18:10:12Z</cp:lastPrinted>
  <dcterms:created xsi:type="dcterms:W3CDTF">2015-10-21T05:20:15Z</dcterms:created>
  <dcterms:modified xsi:type="dcterms:W3CDTF">2019-12-02T21:08:45Z</dcterms:modified>
</cp:coreProperties>
</file>